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Default Extension="wmf" ContentType="image/x-wmf"/>
  <Override PartName="/xl/embeddings/oleObject10.bin" ContentType="application/vnd.openxmlformats-officedocument.oleObject"/>
  <Override PartName="/xl/embeddings/oleObject11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mbeddings/oleObject9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 firstSheet="14" activeTab="17"/>
  </bookViews>
  <sheets>
    <sheet name="Dongzhu" sheetId="1" r:id="rId1"/>
    <sheet name="Fengqiao" sheetId="2" r:id="rId2"/>
    <sheet name="Hengtang" sheetId="3" r:id="rId3"/>
    <sheet name="Xushuguan" sheetId="4" r:id="rId4"/>
    <sheet name="Shishan" sheetId="5" r:id="rId5"/>
    <sheet name="Tongan" sheetId="6" r:id="rId6"/>
    <sheet name="Yangshan" sheetId="7" r:id="rId7"/>
    <sheet name="Zhenhu" sheetId="8" r:id="rId8"/>
    <sheet name="Index set" sheetId="9" r:id="rId9"/>
    <sheet name="Grey target transformation" sheetId="10" r:id="rId10"/>
    <sheet name="Grey correlation differration " sheetId="11" r:id="rId11"/>
    <sheet name="Target center coefficien" sheetId="12" r:id="rId12"/>
    <sheet name="Entropy weight" sheetId="18" r:id="rId13"/>
    <sheet name="Target center degree(TCD)" sheetId="16" r:id="rId14"/>
    <sheet name="TCD of primary index" sheetId="17" r:id="rId15"/>
    <sheet name="Entroy weight results" sheetId="19" r:id="rId16"/>
    <sheet name="TCD of primary index(Entroy)" sheetId="20" r:id="rId17"/>
    <sheet name="Potential analysis" sheetId="21" r:id="rId18"/>
  </sheets>
  <definedNames>
    <definedName name="_xlnm.Print_Titles" localSheetId="0">Dongzhu!$1:$3</definedName>
  </definedNames>
  <calcPr calcId="125725"/>
</workbook>
</file>

<file path=xl/calcChain.xml><?xml version="1.0" encoding="utf-8"?>
<calcChain xmlns="http://schemas.openxmlformats.org/spreadsheetml/2006/main">
  <c r="BY33" i="9"/>
  <c r="BY5"/>
  <c r="BY6"/>
  <c r="BY7"/>
  <c r="BY8"/>
  <c r="BY9"/>
  <c r="BY10"/>
  <c r="BY11"/>
  <c r="BY12"/>
  <c r="BY13"/>
  <c r="BY14"/>
  <c r="BY15"/>
  <c r="BY16"/>
  <c r="BY17"/>
  <c r="BY18"/>
  <c r="BY19"/>
  <c r="BY20"/>
  <c r="BY21"/>
  <c r="BY22"/>
  <c r="BY23"/>
  <c r="BY24"/>
  <c r="BY25"/>
  <c r="BY26"/>
  <c r="BY27"/>
  <c r="BY28"/>
  <c r="BY29"/>
  <c r="BY30"/>
  <c r="BY31"/>
  <c r="BY32"/>
  <c r="BY4"/>
  <c r="F51" i="20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BO51"/>
  <c r="BP51"/>
  <c r="BQ51"/>
  <c r="BR51"/>
  <c r="BS51"/>
  <c r="BT51"/>
  <c r="BU51"/>
  <c r="BV51"/>
  <c r="BW51"/>
  <c r="BX51"/>
  <c r="E51"/>
  <c r="BZ51" s="1"/>
  <c r="D50"/>
  <c r="F41"/>
  <c r="G41"/>
  <c r="H41"/>
  <c r="I41"/>
  <c r="J41"/>
  <c r="K41"/>
  <c r="L41"/>
  <c r="M41"/>
  <c r="N41"/>
  <c r="O41"/>
  <c r="P41"/>
  <c r="Q41"/>
  <c r="R41"/>
  <c r="S41"/>
  <c r="T41"/>
  <c r="U41"/>
  <c r="U54" s="1"/>
  <c r="V41"/>
  <c r="W41"/>
  <c r="X41"/>
  <c r="Y41"/>
  <c r="Y54" s="1"/>
  <c r="Z41"/>
  <c r="AA41"/>
  <c r="AB41"/>
  <c r="AC41"/>
  <c r="AC54" s="1"/>
  <c r="AD41"/>
  <c r="AE41"/>
  <c r="AF41"/>
  <c r="AG41"/>
  <c r="AG54" s="1"/>
  <c r="AH41"/>
  <c r="AI41"/>
  <c r="AJ41"/>
  <c r="AK41"/>
  <c r="AK54" s="1"/>
  <c r="AL41"/>
  <c r="AM41"/>
  <c r="AN41"/>
  <c r="AO41"/>
  <c r="AO54" s="1"/>
  <c r="AP41"/>
  <c r="AQ41"/>
  <c r="AR41"/>
  <c r="AS41"/>
  <c r="AS54" s="1"/>
  <c r="AT41"/>
  <c r="AU41"/>
  <c r="AV41"/>
  <c r="AW41"/>
  <c r="AW54" s="1"/>
  <c r="AX41"/>
  <c r="AY41"/>
  <c r="AZ41"/>
  <c r="BA41"/>
  <c r="BB41"/>
  <c r="BC41"/>
  <c r="BD41"/>
  <c r="BE41"/>
  <c r="BE54" s="1"/>
  <c r="BF41"/>
  <c r="BG41"/>
  <c r="BH41"/>
  <c r="BI41"/>
  <c r="BI54" s="1"/>
  <c r="BJ41"/>
  <c r="BK41"/>
  <c r="BL41"/>
  <c r="BM41"/>
  <c r="BN41"/>
  <c r="BO41"/>
  <c r="BP41"/>
  <c r="BQ41"/>
  <c r="BQ54" s="1"/>
  <c r="BR41"/>
  <c r="BS41"/>
  <c r="BT41"/>
  <c r="BU41"/>
  <c r="BV41"/>
  <c r="BW41"/>
  <c r="BX41"/>
  <c r="E41"/>
  <c r="BY41" s="1"/>
  <c r="D40"/>
  <c r="F30"/>
  <c r="G30"/>
  <c r="H30"/>
  <c r="H54" s="1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N54" s="1"/>
  <c r="AO30"/>
  <c r="AP30"/>
  <c r="AQ30"/>
  <c r="AR30"/>
  <c r="AS30"/>
  <c r="AT30"/>
  <c r="AU30"/>
  <c r="AV30"/>
  <c r="AW30"/>
  <c r="AX30"/>
  <c r="AY30"/>
  <c r="AZ30"/>
  <c r="AZ54" s="1"/>
  <c r="BA30"/>
  <c r="BB30"/>
  <c r="BC30"/>
  <c r="BD30"/>
  <c r="BE30"/>
  <c r="BF30"/>
  <c r="BG30"/>
  <c r="BH30"/>
  <c r="BH54" s="1"/>
  <c r="BI30"/>
  <c r="BJ30"/>
  <c r="BK30"/>
  <c r="BL30"/>
  <c r="BM30"/>
  <c r="BN30"/>
  <c r="BO30"/>
  <c r="BP30"/>
  <c r="BP54" s="1"/>
  <c r="BQ30"/>
  <c r="BR30"/>
  <c r="BS30"/>
  <c r="BT30"/>
  <c r="BT54" s="1"/>
  <c r="BU30"/>
  <c r="BV30"/>
  <c r="BW30"/>
  <c r="BX30"/>
  <c r="BX54" s="1"/>
  <c r="E30"/>
  <c r="BZ30" s="1"/>
  <c r="D29"/>
  <c r="E25"/>
  <c r="BZ25" s="1"/>
  <c r="F25"/>
  <c r="BY25" s="1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BL25"/>
  <c r="BM25"/>
  <c r="BN25"/>
  <c r="BO25"/>
  <c r="BP25"/>
  <c r="BQ25"/>
  <c r="BR25"/>
  <c r="BS25"/>
  <c r="BT25"/>
  <c r="BU25"/>
  <c r="BV25"/>
  <c r="BW25"/>
  <c r="BX25"/>
  <c r="E8"/>
  <c r="BY8" s="1"/>
  <c r="M54"/>
  <c r="D24"/>
  <c r="F17"/>
  <c r="G17"/>
  <c r="BY17" s="1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AY17"/>
  <c r="AZ17"/>
  <c r="BA17"/>
  <c r="BB17"/>
  <c r="BC17"/>
  <c r="BD17"/>
  <c r="BE17"/>
  <c r="BF17"/>
  <c r="BG17"/>
  <c r="BH17"/>
  <c r="BI17"/>
  <c r="BJ17"/>
  <c r="BK17"/>
  <c r="BL17"/>
  <c r="BM17"/>
  <c r="BN17"/>
  <c r="BO17"/>
  <c r="BP17"/>
  <c r="BQ17"/>
  <c r="BR17"/>
  <c r="BS17"/>
  <c r="BT17"/>
  <c r="BU17"/>
  <c r="BV17"/>
  <c r="BW17"/>
  <c r="BX17"/>
  <c r="E17"/>
  <c r="BZ17" s="1"/>
  <c r="D16"/>
  <c r="F8"/>
  <c r="F56" s="1"/>
  <c r="G8"/>
  <c r="G56" s="1"/>
  <c r="H8"/>
  <c r="H56" s="1"/>
  <c r="I8"/>
  <c r="I56" s="1"/>
  <c r="J8"/>
  <c r="J56" s="1"/>
  <c r="K8"/>
  <c r="K56" s="1"/>
  <c r="L8"/>
  <c r="L56" s="1"/>
  <c r="M8"/>
  <c r="M56" s="1"/>
  <c r="N8"/>
  <c r="N56" s="1"/>
  <c r="O8"/>
  <c r="O56" s="1"/>
  <c r="P8"/>
  <c r="P56" s="1"/>
  <c r="Q8"/>
  <c r="Q56" s="1"/>
  <c r="R8"/>
  <c r="R56" s="1"/>
  <c r="S8"/>
  <c r="S56" s="1"/>
  <c r="T8"/>
  <c r="T56" s="1"/>
  <c r="U8"/>
  <c r="U56" s="1"/>
  <c r="V8"/>
  <c r="V56" s="1"/>
  <c r="W8"/>
  <c r="W56" s="1"/>
  <c r="X8"/>
  <c r="X56" s="1"/>
  <c r="Y8"/>
  <c r="Y56" s="1"/>
  <c r="Z8"/>
  <c r="Z56" s="1"/>
  <c r="AA8"/>
  <c r="AA56" s="1"/>
  <c r="AB8"/>
  <c r="AB56" s="1"/>
  <c r="AC8"/>
  <c r="AC56" s="1"/>
  <c r="AD8"/>
  <c r="AD56" s="1"/>
  <c r="AE8"/>
  <c r="AE56" s="1"/>
  <c r="AF8"/>
  <c r="AF56" s="1"/>
  <c r="AG8"/>
  <c r="AG56" s="1"/>
  <c r="AH8"/>
  <c r="AH56" s="1"/>
  <c r="AI8"/>
  <c r="AI56" s="1"/>
  <c r="AJ8"/>
  <c r="AJ56" s="1"/>
  <c r="AK8"/>
  <c r="AK56" s="1"/>
  <c r="AL8"/>
  <c r="AL56" s="1"/>
  <c r="AM8"/>
  <c r="AM56" s="1"/>
  <c r="AN8"/>
  <c r="AN56" s="1"/>
  <c r="AO8"/>
  <c r="AO56" s="1"/>
  <c r="AP8"/>
  <c r="AP56" s="1"/>
  <c r="AQ8"/>
  <c r="AQ56" s="1"/>
  <c r="AR8"/>
  <c r="AR56" s="1"/>
  <c r="AS8"/>
  <c r="AS56" s="1"/>
  <c r="AT8"/>
  <c r="AT56" s="1"/>
  <c r="AU8"/>
  <c r="AU56" s="1"/>
  <c r="AV8"/>
  <c r="AV56" s="1"/>
  <c r="AW8"/>
  <c r="AW56" s="1"/>
  <c r="AX8"/>
  <c r="AX56" s="1"/>
  <c r="AY8"/>
  <c r="AY56" s="1"/>
  <c r="AZ8"/>
  <c r="AZ56" s="1"/>
  <c r="BA8"/>
  <c r="BA56" s="1"/>
  <c r="BB8"/>
  <c r="BB56" s="1"/>
  <c r="BC8"/>
  <c r="BC56" s="1"/>
  <c r="BD8"/>
  <c r="BD56" s="1"/>
  <c r="BE8"/>
  <c r="BE56" s="1"/>
  <c r="BF8"/>
  <c r="BF56" s="1"/>
  <c r="BG8"/>
  <c r="BG56" s="1"/>
  <c r="BH8"/>
  <c r="BH56" s="1"/>
  <c r="BI8"/>
  <c r="BI56" s="1"/>
  <c r="BJ8"/>
  <c r="BJ56" s="1"/>
  <c r="BK8"/>
  <c r="BK56" s="1"/>
  <c r="BL8"/>
  <c r="BL56" s="1"/>
  <c r="BM8"/>
  <c r="BM56" s="1"/>
  <c r="BN8"/>
  <c r="BN56" s="1"/>
  <c r="BO8"/>
  <c r="BO56" s="1"/>
  <c r="BP8"/>
  <c r="BP56" s="1"/>
  <c r="BQ8"/>
  <c r="BQ56" s="1"/>
  <c r="BR8"/>
  <c r="BR56" s="1"/>
  <c r="BS8"/>
  <c r="BS56" s="1"/>
  <c r="BT8"/>
  <c r="BT56" s="1"/>
  <c r="BU8"/>
  <c r="BU56" s="1"/>
  <c r="BV8"/>
  <c r="BV56" s="1"/>
  <c r="BW8"/>
  <c r="BW56" s="1"/>
  <c r="BX8"/>
  <c r="BX56" s="1"/>
  <c r="D7"/>
  <c r="I54"/>
  <c r="BU54"/>
  <c r="BM54"/>
  <c r="BA54"/>
  <c r="AR54"/>
  <c r="AJ54"/>
  <c r="X54"/>
  <c r="D34" i="16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BW34"/>
  <c r="BZ34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BW53" i="17"/>
  <c r="BX53"/>
  <c r="BW54"/>
  <c r="BX54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BO51"/>
  <c r="BP51"/>
  <c r="BQ51"/>
  <c r="BR51"/>
  <c r="BS51"/>
  <c r="BT51"/>
  <c r="BU51"/>
  <c r="BV5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BL42"/>
  <c r="BM42"/>
  <c r="BN42"/>
  <c r="BO42"/>
  <c r="BP42"/>
  <c r="BQ42"/>
  <c r="BR42"/>
  <c r="BS42"/>
  <c r="BT42"/>
  <c r="BU42"/>
  <c r="BV42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AY26"/>
  <c r="AZ26"/>
  <c r="BA26"/>
  <c r="BB26"/>
  <c r="BC26"/>
  <c r="BD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Y18"/>
  <c r="AZ18"/>
  <c r="BA18"/>
  <c r="BB18"/>
  <c r="BC18"/>
  <c r="BD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D8"/>
  <c r="D56" s="1"/>
  <c r="E8"/>
  <c r="F8"/>
  <c r="G8"/>
  <c r="H8"/>
  <c r="H56" s="1"/>
  <c r="I8"/>
  <c r="J8"/>
  <c r="K8"/>
  <c r="L8"/>
  <c r="L56" s="1"/>
  <c r="M8"/>
  <c r="N8"/>
  <c r="O8"/>
  <c r="P8"/>
  <c r="P56" s="1"/>
  <c r="Q8"/>
  <c r="R8"/>
  <c r="S8"/>
  <c r="T8"/>
  <c r="T56" s="1"/>
  <c r="U8"/>
  <c r="V8"/>
  <c r="W8"/>
  <c r="X8"/>
  <c r="X56" s="1"/>
  <c r="Y8"/>
  <c r="Z8"/>
  <c r="AA8"/>
  <c r="AB8"/>
  <c r="AB56" s="1"/>
  <c r="AC8"/>
  <c r="AD8"/>
  <c r="AE8"/>
  <c r="AF8"/>
  <c r="AF56" s="1"/>
  <c r="AG8"/>
  <c r="AH8"/>
  <c r="AI8"/>
  <c r="AJ8"/>
  <c r="AJ56" s="1"/>
  <c r="AK8"/>
  <c r="AL8"/>
  <c r="AM8"/>
  <c r="AN8"/>
  <c r="AN56" s="1"/>
  <c r="AO8"/>
  <c r="AP8"/>
  <c r="AQ8"/>
  <c r="AR8"/>
  <c r="AR56" s="1"/>
  <c r="AS8"/>
  <c r="AT8"/>
  <c r="AU8"/>
  <c r="AV8"/>
  <c r="AV56" s="1"/>
  <c r="AW8"/>
  <c r="AX8"/>
  <c r="AY8"/>
  <c r="AZ8"/>
  <c r="AZ56" s="1"/>
  <c r="BA8"/>
  <c r="BB8"/>
  <c r="BC8"/>
  <c r="BD8"/>
  <c r="BD56" s="1"/>
  <c r="BE8"/>
  <c r="BF8"/>
  <c r="BG8"/>
  <c r="BH8"/>
  <c r="BH56" s="1"/>
  <c r="BI8"/>
  <c r="BJ8"/>
  <c r="BK8"/>
  <c r="BL8"/>
  <c r="BL56" s="1"/>
  <c r="BM8"/>
  <c r="BN8"/>
  <c r="BO8"/>
  <c r="BP8"/>
  <c r="BP56" s="1"/>
  <c r="BQ8"/>
  <c r="BR8"/>
  <c r="BS8"/>
  <c r="BT8"/>
  <c r="BT56" s="1"/>
  <c r="BU8"/>
  <c r="BV8"/>
  <c r="C8"/>
  <c r="BZ50"/>
  <c r="BZ41"/>
  <c r="BZ30"/>
  <c r="BZ25"/>
  <c r="BZ17"/>
  <c r="BZ7"/>
  <c r="E150" i="18"/>
  <c r="E151" s="1"/>
  <c r="E152" s="1"/>
  <c r="F150"/>
  <c r="F151" s="1"/>
  <c r="G150"/>
  <c r="G151" s="1"/>
  <c r="G152" s="1"/>
  <c r="H150"/>
  <c r="H151" s="1"/>
  <c r="I150"/>
  <c r="I151" s="1"/>
  <c r="I152" s="1"/>
  <c r="J150"/>
  <c r="J151" s="1"/>
  <c r="K150"/>
  <c r="K151" s="1"/>
  <c r="L150"/>
  <c r="L151" s="1"/>
  <c r="L153" s="1"/>
  <c r="M150"/>
  <c r="M151" s="1"/>
  <c r="M152" s="1"/>
  <c r="N150"/>
  <c r="N151" s="1"/>
  <c r="O150"/>
  <c r="O151" s="1"/>
  <c r="O152" s="1"/>
  <c r="P150"/>
  <c r="P151" s="1"/>
  <c r="Q150"/>
  <c r="Q151" s="1"/>
  <c r="Q152" s="1"/>
  <c r="R150"/>
  <c r="R151" s="1"/>
  <c r="S150"/>
  <c r="S151" s="1"/>
  <c r="T150"/>
  <c r="T151" s="1"/>
  <c r="T152" s="1"/>
  <c r="U150"/>
  <c r="U151" s="1"/>
  <c r="U152" s="1"/>
  <c r="V150"/>
  <c r="V151" s="1"/>
  <c r="V153" s="1"/>
  <c r="W150"/>
  <c r="W151" s="1"/>
  <c r="X150"/>
  <c r="X151" s="1"/>
  <c r="X152" s="1"/>
  <c r="Y150"/>
  <c r="Y151" s="1"/>
  <c r="Y152" s="1"/>
  <c r="Z150"/>
  <c r="Z151" s="1"/>
  <c r="AA150"/>
  <c r="AA151" s="1"/>
  <c r="AA153" s="1"/>
  <c r="AB150"/>
  <c r="AB151" s="1"/>
  <c r="AB152" s="1"/>
  <c r="AC150"/>
  <c r="AC151" s="1"/>
  <c r="AC152" s="1"/>
  <c r="AD150"/>
  <c r="AD151" s="1"/>
  <c r="AE150"/>
  <c r="AE151" s="1"/>
  <c r="AF150"/>
  <c r="AF151" s="1"/>
  <c r="AG150"/>
  <c r="AG151" s="1"/>
  <c r="AG152" s="1"/>
  <c r="AH150"/>
  <c r="AH151" s="1"/>
  <c r="AI150"/>
  <c r="AI151" s="1"/>
  <c r="AJ150"/>
  <c r="AJ151" s="1"/>
  <c r="AJ152" s="1"/>
  <c r="AK150"/>
  <c r="AK151" s="1"/>
  <c r="AK152" s="1"/>
  <c r="AL150"/>
  <c r="AL151" s="1"/>
  <c r="AL152" s="1"/>
  <c r="AM150"/>
  <c r="AM151" s="1"/>
  <c r="AN150"/>
  <c r="AN151" s="1"/>
  <c r="AO150"/>
  <c r="AO151" s="1"/>
  <c r="AO152" s="1"/>
  <c r="AP150"/>
  <c r="AP151" s="1"/>
  <c r="AQ150"/>
  <c r="AQ151" s="1"/>
  <c r="AQ153" s="1"/>
  <c r="AR150"/>
  <c r="AR151" s="1"/>
  <c r="AR153" s="1"/>
  <c r="AS150"/>
  <c r="AS151" s="1"/>
  <c r="AT150"/>
  <c r="AT151" s="1"/>
  <c r="AU150"/>
  <c r="AU151" s="1"/>
  <c r="AV150"/>
  <c r="AV151" s="1"/>
  <c r="AV152" s="1"/>
  <c r="AV153" s="1"/>
  <c r="AW150"/>
  <c r="AW151" s="1"/>
  <c r="AW152" s="1"/>
  <c r="AX150"/>
  <c r="AX151" s="1"/>
  <c r="AY150"/>
  <c r="AY151" s="1"/>
  <c r="AY153" s="1"/>
  <c r="AZ150"/>
  <c r="AZ151" s="1"/>
  <c r="AZ153" s="1"/>
  <c r="BA150"/>
  <c r="BA151" s="1"/>
  <c r="BB150"/>
  <c r="BB151" s="1"/>
  <c r="BB153" s="1"/>
  <c r="BC150"/>
  <c r="BC151" s="1"/>
  <c r="BC153" s="1"/>
  <c r="BD150"/>
  <c r="BD151" s="1"/>
  <c r="BD152" s="1"/>
  <c r="BE150"/>
  <c r="BE151" s="1"/>
  <c r="BF150"/>
  <c r="BF151" s="1"/>
  <c r="BF153" s="1"/>
  <c r="BG150"/>
  <c r="BG151" s="1"/>
  <c r="BG153" s="1"/>
  <c r="BH150"/>
  <c r="BH151" s="1"/>
  <c r="BI150"/>
  <c r="BI151" s="1"/>
  <c r="BI152" s="1"/>
  <c r="BJ150"/>
  <c r="BJ151" s="1"/>
  <c r="BJ153" s="1"/>
  <c r="BK150"/>
  <c r="BK151" s="1"/>
  <c r="BK153" s="1"/>
  <c r="BL150"/>
  <c r="BL151" s="1"/>
  <c r="BL153" s="1"/>
  <c r="BM150"/>
  <c r="BM151" s="1"/>
  <c r="BN150"/>
  <c r="BN151" s="1"/>
  <c r="BO150"/>
  <c r="BO151" s="1"/>
  <c r="BP150"/>
  <c r="BP151" s="1"/>
  <c r="BP153" s="1"/>
  <c r="BQ150"/>
  <c r="BQ151" s="1"/>
  <c r="BQ152" s="1"/>
  <c r="BR150"/>
  <c r="BR151" s="1"/>
  <c r="BS150"/>
  <c r="BS151" s="1"/>
  <c r="BT150"/>
  <c r="BT151" s="1"/>
  <c r="BT152" s="1"/>
  <c r="BU150"/>
  <c r="BU151" s="1"/>
  <c r="BU152" s="1"/>
  <c r="BV150"/>
  <c r="BV151" s="1"/>
  <c r="BW150"/>
  <c r="BW151" s="1"/>
  <c r="D150"/>
  <c r="E145"/>
  <c r="E146" s="1"/>
  <c r="E147" s="1"/>
  <c r="F145"/>
  <c r="F146" s="1"/>
  <c r="G145"/>
  <c r="G146" s="1"/>
  <c r="H145"/>
  <c r="H146" s="1"/>
  <c r="H147" s="1"/>
  <c r="H148" s="1"/>
  <c r="I145"/>
  <c r="I146" s="1"/>
  <c r="I147" s="1"/>
  <c r="J145"/>
  <c r="J146" s="1"/>
  <c r="K145"/>
  <c r="K146" s="1"/>
  <c r="L145"/>
  <c r="L146" s="1"/>
  <c r="L147" s="1"/>
  <c r="L148" s="1"/>
  <c r="M145"/>
  <c r="M146" s="1"/>
  <c r="M147" s="1"/>
  <c r="N145"/>
  <c r="N146" s="1"/>
  <c r="O145"/>
  <c r="O146" s="1"/>
  <c r="P145"/>
  <c r="P146" s="1"/>
  <c r="P147" s="1"/>
  <c r="P148" s="1"/>
  <c r="Q145"/>
  <c r="Q146" s="1"/>
  <c r="Q147" s="1"/>
  <c r="R145"/>
  <c r="R146" s="1"/>
  <c r="S145"/>
  <c r="S146" s="1"/>
  <c r="S147" s="1"/>
  <c r="T145"/>
  <c r="T146" s="1"/>
  <c r="T147" s="1"/>
  <c r="T148" s="1"/>
  <c r="U145"/>
  <c r="U146" s="1"/>
  <c r="U147" s="1"/>
  <c r="V145"/>
  <c r="V146" s="1"/>
  <c r="W145"/>
  <c r="W146" s="1"/>
  <c r="X145"/>
  <c r="X146" s="1"/>
  <c r="X147" s="1"/>
  <c r="X148" s="1"/>
  <c r="Y145"/>
  <c r="Y146" s="1"/>
  <c r="Y147" s="1"/>
  <c r="Z145"/>
  <c r="Z146" s="1"/>
  <c r="AA145"/>
  <c r="AA146" s="1"/>
  <c r="AA147" s="1"/>
  <c r="AB145"/>
  <c r="AB146" s="1"/>
  <c r="AB147" s="1"/>
  <c r="AB148" s="1"/>
  <c r="AC145"/>
  <c r="AC146" s="1"/>
  <c r="AC147" s="1"/>
  <c r="AD145"/>
  <c r="AD146" s="1"/>
  <c r="AE145"/>
  <c r="AE146" s="1"/>
  <c r="AE148" s="1"/>
  <c r="AF145"/>
  <c r="AF146" s="1"/>
  <c r="AF147" s="1"/>
  <c r="AF148" s="1"/>
  <c r="AG145"/>
  <c r="AG146" s="1"/>
  <c r="AG147" s="1"/>
  <c r="AH145"/>
  <c r="AH146" s="1"/>
  <c r="AI145"/>
  <c r="AI146" s="1"/>
  <c r="AJ145"/>
  <c r="AJ146" s="1"/>
  <c r="AJ147" s="1"/>
  <c r="AJ148" s="1"/>
  <c r="AK145"/>
  <c r="AK146" s="1"/>
  <c r="AK147" s="1"/>
  <c r="AL145"/>
  <c r="AL146" s="1"/>
  <c r="AM145"/>
  <c r="AM146" s="1"/>
  <c r="AM147" s="1"/>
  <c r="AN145"/>
  <c r="AN146" s="1"/>
  <c r="AN147" s="1"/>
  <c r="AN148" s="1"/>
  <c r="AO145"/>
  <c r="AO146" s="1"/>
  <c r="AO147" s="1"/>
  <c r="AP145"/>
  <c r="AP146" s="1"/>
  <c r="AQ145"/>
  <c r="AQ146" s="1"/>
  <c r="AQ147" s="1"/>
  <c r="AQ148" s="1"/>
  <c r="AR145"/>
  <c r="AR146" s="1"/>
  <c r="AR147" s="1"/>
  <c r="AR148" s="1"/>
  <c r="AS145"/>
  <c r="AS146" s="1"/>
  <c r="AS147" s="1"/>
  <c r="AT145"/>
  <c r="AT146" s="1"/>
  <c r="AU145"/>
  <c r="AU146" s="1"/>
  <c r="AV145"/>
  <c r="AV146" s="1"/>
  <c r="AV147" s="1"/>
  <c r="AV148" s="1"/>
  <c r="AW145"/>
  <c r="AW146" s="1"/>
  <c r="AW147" s="1"/>
  <c r="AX145"/>
  <c r="AX146" s="1"/>
  <c r="AY145"/>
  <c r="AY146" s="1"/>
  <c r="AY147" s="1"/>
  <c r="AZ145"/>
  <c r="AZ146" s="1"/>
  <c r="AZ147" s="1"/>
  <c r="AZ148" s="1"/>
  <c r="BA145"/>
  <c r="BA146" s="1"/>
  <c r="BA147" s="1"/>
  <c r="BB145"/>
  <c r="BB146" s="1"/>
  <c r="BC145"/>
  <c r="BC146" s="1"/>
  <c r="BC147" s="1"/>
  <c r="BD145"/>
  <c r="BD146" s="1"/>
  <c r="BD147" s="1"/>
  <c r="BD148" s="1"/>
  <c r="BE145"/>
  <c r="BE146" s="1"/>
  <c r="BE147" s="1"/>
  <c r="BF145"/>
  <c r="BF146" s="1"/>
  <c r="BG145"/>
  <c r="BG146" s="1"/>
  <c r="BH145"/>
  <c r="BH146" s="1"/>
  <c r="BH147" s="1"/>
  <c r="BH148" s="1"/>
  <c r="BI145"/>
  <c r="BI146" s="1"/>
  <c r="BI147" s="1"/>
  <c r="BJ145"/>
  <c r="BJ146" s="1"/>
  <c r="BK145"/>
  <c r="BK146" s="1"/>
  <c r="BL145"/>
  <c r="BL146" s="1"/>
  <c r="BL147" s="1"/>
  <c r="BL148" s="1"/>
  <c r="BM145"/>
  <c r="BM146" s="1"/>
  <c r="BM147" s="1"/>
  <c r="BN145"/>
  <c r="BN146" s="1"/>
  <c r="BO145"/>
  <c r="BO146" s="1"/>
  <c r="BO147" s="1"/>
  <c r="BP145"/>
  <c r="BP146" s="1"/>
  <c r="BP147" s="1"/>
  <c r="BP148" s="1"/>
  <c r="BQ145"/>
  <c r="BQ146" s="1"/>
  <c r="BQ147" s="1"/>
  <c r="BR145"/>
  <c r="BR146" s="1"/>
  <c r="BS145"/>
  <c r="BS146" s="1"/>
  <c r="BT145"/>
  <c r="BT146" s="1"/>
  <c r="BT147" s="1"/>
  <c r="BT148" s="1"/>
  <c r="BU145"/>
  <c r="BU146" s="1"/>
  <c r="BU147" s="1"/>
  <c r="BV145"/>
  <c r="BV146" s="1"/>
  <c r="BW145"/>
  <c r="BW146" s="1"/>
  <c r="D145"/>
  <c r="D146" s="1"/>
  <c r="E140"/>
  <c r="E141" s="1"/>
  <c r="E142" s="1"/>
  <c r="F140"/>
  <c r="F141" s="1"/>
  <c r="G140"/>
  <c r="G141" s="1"/>
  <c r="H140"/>
  <c r="H141" s="1"/>
  <c r="H142" s="1"/>
  <c r="H143" s="1"/>
  <c r="I140"/>
  <c r="I141" s="1"/>
  <c r="I142" s="1"/>
  <c r="J140"/>
  <c r="J141" s="1"/>
  <c r="K140"/>
  <c r="K141" s="1"/>
  <c r="K142" s="1"/>
  <c r="L140"/>
  <c r="L141" s="1"/>
  <c r="L142" s="1"/>
  <c r="L143" s="1"/>
  <c r="M140"/>
  <c r="M141" s="1"/>
  <c r="M142" s="1"/>
  <c r="N140"/>
  <c r="N141" s="1"/>
  <c r="O140"/>
  <c r="O141" s="1"/>
  <c r="P140"/>
  <c r="P141" s="1"/>
  <c r="P142" s="1"/>
  <c r="P143" s="1"/>
  <c r="Q140"/>
  <c r="Q141" s="1"/>
  <c r="Q142" s="1"/>
  <c r="R140"/>
  <c r="R141" s="1"/>
  <c r="S140"/>
  <c r="S141" s="1"/>
  <c r="T140"/>
  <c r="T141" s="1"/>
  <c r="T142" s="1"/>
  <c r="T143" s="1"/>
  <c r="U140"/>
  <c r="U141" s="1"/>
  <c r="U142" s="1"/>
  <c r="V140"/>
  <c r="V141" s="1"/>
  <c r="W140"/>
  <c r="W141" s="1"/>
  <c r="W142" s="1"/>
  <c r="X140"/>
  <c r="X141" s="1"/>
  <c r="X142" s="1"/>
  <c r="X143" s="1"/>
  <c r="Y140"/>
  <c r="Y141" s="1"/>
  <c r="Y142" s="1"/>
  <c r="Z140"/>
  <c r="Z141" s="1"/>
  <c r="AA140"/>
  <c r="AA141" s="1"/>
  <c r="AB140"/>
  <c r="AB141" s="1"/>
  <c r="AB142" s="1"/>
  <c r="AB143" s="1"/>
  <c r="AC140"/>
  <c r="AC141" s="1"/>
  <c r="AC142" s="1"/>
  <c r="AD140"/>
  <c r="AD141" s="1"/>
  <c r="AD142" s="1"/>
  <c r="AE140"/>
  <c r="AE141" s="1"/>
  <c r="AE143" s="1"/>
  <c r="AF140"/>
  <c r="AF141" s="1"/>
  <c r="AF142" s="1"/>
  <c r="AF143" s="1"/>
  <c r="AG140"/>
  <c r="AG141" s="1"/>
  <c r="AG142" s="1"/>
  <c r="AH140"/>
  <c r="AH141" s="1"/>
  <c r="AI140"/>
  <c r="AI141" s="1"/>
  <c r="AJ140"/>
  <c r="AJ141" s="1"/>
  <c r="AJ142" s="1"/>
  <c r="AJ143" s="1"/>
  <c r="AK140"/>
  <c r="AK141" s="1"/>
  <c r="AK142" s="1"/>
  <c r="AL140"/>
  <c r="AL141" s="1"/>
  <c r="AM140"/>
  <c r="AM141" s="1"/>
  <c r="AN140"/>
  <c r="AN141" s="1"/>
  <c r="AN142" s="1"/>
  <c r="AN143" s="1"/>
  <c r="AO140"/>
  <c r="AO141" s="1"/>
  <c r="AO142" s="1"/>
  <c r="AP140"/>
  <c r="AP141" s="1"/>
  <c r="AQ140"/>
  <c r="AQ141" s="1"/>
  <c r="AR140"/>
  <c r="AR141" s="1"/>
  <c r="AR142" s="1"/>
  <c r="AR143" s="1"/>
  <c r="AS140"/>
  <c r="AS141" s="1"/>
  <c r="AS142" s="1"/>
  <c r="AT140"/>
  <c r="AT141" s="1"/>
  <c r="AU140"/>
  <c r="AU141" s="1"/>
  <c r="AV140"/>
  <c r="AV141" s="1"/>
  <c r="AV142" s="1"/>
  <c r="AV143" s="1"/>
  <c r="AW140"/>
  <c r="AW141" s="1"/>
  <c r="AW142" s="1"/>
  <c r="AX140"/>
  <c r="AX141" s="1"/>
  <c r="AY140"/>
  <c r="AY141" s="1"/>
  <c r="AZ140"/>
  <c r="AZ141" s="1"/>
  <c r="AZ142" s="1"/>
  <c r="AZ143" s="1"/>
  <c r="BA140"/>
  <c r="BA141" s="1"/>
  <c r="BA142" s="1"/>
  <c r="BB140"/>
  <c r="BB141" s="1"/>
  <c r="BC140"/>
  <c r="BC141" s="1"/>
  <c r="BC142" s="1"/>
  <c r="BD140"/>
  <c r="BD141" s="1"/>
  <c r="BD142" s="1"/>
  <c r="BD143" s="1"/>
  <c r="BE140"/>
  <c r="BE141" s="1"/>
  <c r="BE142" s="1"/>
  <c r="BF140"/>
  <c r="BF141" s="1"/>
  <c r="BF142" s="1"/>
  <c r="BG140"/>
  <c r="BG141" s="1"/>
  <c r="BH140"/>
  <c r="BH141" s="1"/>
  <c r="BH142" s="1"/>
  <c r="BH143" s="1"/>
  <c r="BI140"/>
  <c r="BI141" s="1"/>
  <c r="BJ140"/>
  <c r="BJ141" s="1"/>
  <c r="BK140"/>
  <c r="BK141" s="1"/>
  <c r="BL140"/>
  <c r="BL141" s="1"/>
  <c r="BL142" s="1"/>
  <c r="BL143" s="1"/>
  <c r="BM140"/>
  <c r="BM141" s="1"/>
  <c r="BM142" s="1"/>
  <c r="BN140"/>
  <c r="BN141" s="1"/>
  <c r="BO140"/>
  <c r="BO141" s="1"/>
  <c r="BP140"/>
  <c r="BP141" s="1"/>
  <c r="BP142" s="1"/>
  <c r="BP143" s="1"/>
  <c r="BQ140"/>
  <c r="BQ141" s="1"/>
  <c r="BQ142" s="1"/>
  <c r="BR140"/>
  <c r="BR141" s="1"/>
  <c r="BS140"/>
  <c r="BS141" s="1"/>
  <c r="BT140"/>
  <c r="BT141" s="1"/>
  <c r="BT142" s="1"/>
  <c r="BT143" s="1"/>
  <c r="BU140"/>
  <c r="BU141" s="1"/>
  <c r="BU142" s="1"/>
  <c r="BV140"/>
  <c r="BV141" s="1"/>
  <c r="BW140"/>
  <c r="BW141" s="1"/>
  <c r="BW142" s="1"/>
  <c r="D140"/>
  <c r="D141" s="1"/>
  <c r="E135"/>
  <c r="E136" s="1"/>
  <c r="F135"/>
  <c r="F136" s="1"/>
  <c r="G135"/>
  <c r="G136" s="1"/>
  <c r="H135"/>
  <c r="H136" s="1"/>
  <c r="I135"/>
  <c r="I136" s="1"/>
  <c r="J135"/>
  <c r="J136" s="1"/>
  <c r="K135"/>
  <c r="K136" s="1"/>
  <c r="K137" s="1"/>
  <c r="L135"/>
  <c r="L136" s="1"/>
  <c r="L138" s="1"/>
  <c r="M135"/>
  <c r="M136" s="1"/>
  <c r="N135"/>
  <c r="N136" s="1"/>
  <c r="O135"/>
  <c r="O136" s="1"/>
  <c r="P135"/>
  <c r="P136" s="1"/>
  <c r="P138" s="1"/>
  <c r="Q135"/>
  <c r="Q136" s="1"/>
  <c r="Q138" s="1"/>
  <c r="R135"/>
  <c r="R136" s="1"/>
  <c r="S135"/>
  <c r="S136" s="1"/>
  <c r="S138" s="1"/>
  <c r="T135"/>
  <c r="T136" s="1"/>
  <c r="T138" s="1"/>
  <c r="U135"/>
  <c r="U136" s="1"/>
  <c r="U137" s="1"/>
  <c r="V135"/>
  <c r="V136" s="1"/>
  <c r="W135"/>
  <c r="W136" s="1"/>
  <c r="W138" s="1"/>
  <c r="X135"/>
  <c r="X136" s="1"/>
  <c r="X137" s="1"/>
  <c r="Y135"/>
  <c r="Y136" s="1"/>
  <c r="Z135"/>
  <c r="Z136" s="1"/>
  <c r="AA135"/>
  <c r="AA136" s="1"/>
  <c r="AB135"/>
  <c r="AB136" s="1"/>
  <c r="AB137" s="1"/>
  <c r="AC135"/>
  <c r="AC136" s="1"/>
  <c r="AD135"/>
  <c r="AD136" s="1"/>
  <c r="AE135"/>
  <c r="AE136" s="1"/>
  <c r="AE137" s="1"/>
  <c r="AF135"/>
  <c r="AF136" s="1"/>
  <c r="AF138" s="1"/>
  <c r="AG135"/>
  <c r="AG136" s="1"/>
  <c r="AH135"/>
  <c r="AH136" s="1"/>
  <c r="AI135"/>
  <c r="AI136" s="1"/>
  <c r="AJ135"/>
  <c r="AJ136" s="1"/>
  <c r="AK135"/>
  <c r="AK136" s="1"/>
  <c r="AL135"/>
  <c r="AL136" s="1"/>
  <c r="AM135"/>
  <c r="AM136" s="1"/>
  <c r="AM137" s="1"/>
  <c r="AN135"/>
  <c r="AN136" s="1"/>
  <c r="AO135"/>
  <c r="AO136" s="1"/>
  <c r="AP135"/>
  <c r="AP136" s="1"/>
  <c r="AQ135"/>
  <c r="AQ136" s="1"/>
  <c r="AR135"/>
  <c r="AR136" s="1"/>
  <c r="AS135"/>
  <c r="AS136" s="1"/>
  <c r="AT135"/>
  <c r="AT136" s="1"/>
  <c r="AU135"/>
  <c r="AU136" s="1"/>
  <c r="AV135"/>
  <c r="AV136" s="1"/>
  <c r="AV137" s="1"/>
  <c r="AW135"/>
  <c r="AW136" s="1"/>
  <c r="AX135"/>
  <c r="AX136" s="1"/>
  <c r="AY135"/>
  <c r="AY136" s="1"/>
  <c r="AZ135"/>
  <c r="AZ136" s="1"/>
  <c r="BA135"/>
  <c r="BA136" s="1"/>
  <c r="BB135"/>
  <c r="BB136" s="1"/>
  <c r="BC135"/>
  <c r="BC136" s="1"/>
  <c r="BD135"/>
  <c r="BD136" s="1"/>
  <c r="BE135"/>
  <c r="BE136" s="1"/>
  <c r="BF135"/>
  <c r="BF136" s="1"/>
  <c r="BG135"/>
  <c r="BG136" s="1"/>
  <c r="BH135"/>
  <c r="BH136" s="1"/>
  <c r="BH137" s="1"/>
  <c r="BI135"/>
  <c r="BI136" s="1"/>
  <c r="BJ135"/>
  <c r="BJ136" s="1"/>
  <c r="BK135"/>
  <c r="BK136" s="1"/>
  <c r="BL135"/>
  <c r="BL136" s="1"/>
  <c r="BL137" s="1"/>
  <c r="BM135"/>
  <c r="BM136" s="1"/>
  <c r="BM138" s="1"/>
  <c r="BN135"/>
  <c r="BN136" s="1"/>
  <c r="BO135"/>
  <c r="BO136" s="1"/>
  <c r="BP135"/>
  <c r="BP136" s="1"/>
  <c r="BQ135"/>
  <c r="BQ136" s="1"/>
  <c r="BQ137" s="1"/>
  <c r="BR135"/>
  <c r="BR136" s="1"/>
  <c r="BS135"/>
  <c r="BS136" s="1"/>
  <c r="BS137" s="1"/>
  <c r="BT135"/>
  <c r="BT136" s="1"/>
  <c r="BT137" s="1"/>
  <c r="BU135"/>
  <c r="BU136" s="1"/>
  <c r="BV135"/>
  <c r="BV136" s="1"/>
  <c r="BW135"/>
  <c r="BW136" s="1"/>
  <c r="D135"/>
  <c r="E130"/>
  <c r="E131" s="1"/>
  <c r="E132" s="1"/>
  <c r="F130"/>
  <c r="F131" s="1"/>
  <c r="G130"/>
  <c r="G131" s="1"/>
  <c r="H130"/>
  <c r="H131" s="1"/>
  <c r="H132" s="1"/>
  <c r="H133" s="1"/>
  <c r="I130"/>
  <c r="I131" s="1"/>
  <c r="I132" s="1"/>
  <c r="J130"/>
  <c r="J131" s="1"/>
  <c r="K130"/>
  <c r="K131" s="1"/>
  <c r="L130"/>
  <c r="L131" s="1"/>
  <c r="L133" s="1"/>
  <c r="M130"/>
  <c r="M131" s="1"/>
  <c r="M132" s="1"/>
  <c r="N130"/>
  <c r="N131" s="1"/>
  <c r="O130"/>
  <c r="O131" s="1"/>
  <c r="P130"/>
  <c r="P131" s="1"/>
  <c r="P132" s="1"/>
  <c r="P133" s="1"/>
  <c r="Q130"/>
  <c r="Q131" s="1"/>
  <c r="Q132" s="1"/>
  <c r="R130"/>
  <c r="R131" s="1"/>
  <c r="S130"/>
  <c r="S131" s="1"/>
  <c r="T130"/>
  <c r="T131" s="1"/>
  <c r="T132" s="1"/>
  <c r="T133" s="1"/>
  <c r="U130"/>
  <c r="U131" s="1"/>
  <c r="U132" s="1"/>
  <c r="V130"/>
  <c r="V131" s="1"/>
  <c r="W130"/>
  <c r="W131" s="1"/>
  <c r="W133" s="1"/>
  <c r="X130"/>
  <c r="X131" s="1"/>
  <c r="X132" s="1"/>
  <c r="X133" s="1"/>
  <c r="Y130"/>
  <c r="Y131" s="1"/>
  <c r="Y132" s="1"/>
  <c r="Z130"/>
  <c r="Z131" s="1"/>
  <c r="AA130"/>
  <c r="AA131" s="1"/>
  <c r="AB130"/>
  <c r="AB131" s="1"/>
  <c r="AB132" s="1"/>
  <c r="AB133" s="1"/>
  <c r="AC130"/>
  <c r="AC131" s="1"/>
  <c r="AC132" s="1"/>
  <c r="AD130"/>
  <c r="AD131" s="1"/>
  <c r="AE130"/>
  <c r="AE131" s="1"/>
  <c r="AE132" s="1"/>
  <c r="AF130"/>
  <c r="AF131" s="1"/>
  <c r="AF133" s="1"/>
  <c r="AG130"/>
  <c r="AG131" s="1"/>
  <c r="AG132" s="1"/>
  <c r="AH130"/>
  <c r="AH131" s="1"/>
  <c r="AI130"/>
  <c r="AI131" s="1"/>
  <c r="AI132" s="1"/>
  <c r="AJ130"/>
  <c r="AJ131" s="1"/>
  <c r="AJ132" s="1"/>
  <c r="AJ133" s="1"/>
  <c r="AK130"/>
  <c r="AK131" s="1"/>
  <c r="AK132" s="1"/>
  <c r="AL130"/>
  <c r="AL131" s="1"/>
  <c r="AM130"/>
  <c r="AM131" s="1"/>
  <c r="AN130"/>
  <c r="AN131" s="1"/>
  <c r="AN132" s="1"/>
  <c r="AN133" s="1"/>
  <c r="AO130"/>
  <c r="AO131" s="1"/>
  <c r="AO132" s="1"/>
  <c r="AP130"/>
  <c r="AP131" s="1"/>
  <c r="AQ130"/>
  <c r="AQ131" s="1"/>
  <c r="AR130"/>
  <c r="AR131" s="1"/>
  <c r="AR132" s="1"/>
  <c r="AR133" s="1"/>
  <c r="AS130"/>
  <c r="AS131" s="1"/>
  <c r="AS132" s="1"/>
  <c r="AT130"/>
  <c r="AT131" s="1"/>
  <c r="AU130"/>
  <c r="AU131" s="1"/>
  <c r="AV130"/>
  <c r="AV131" s="1"/>
  <c r="AV132" s="1"/>
  <c r="AV133" s="1"/>
  <c r="AW130"/>
  <c r="AW131" s="1"/>
  <c r="AW132" s="1"/>
  <c r="AX130"/>
  <c r="AX131" s="1"/>
  <c r="AY130"/>
  <c r="AY131" s="1"/>
  <c r="AY132" s="1"/>
  <c r="AY133" s="1"/>
  <c r="AZ130"/>
  <c r="AZ131" s="1"/>
  <c r="AZ132" s="1"/>
  <c r="AZ133" s="1"/>
  <c r="BA130"/>
  <c r="BA131" s="1"/>
  <c r="BA132" s="1"/>
  <c r="BB130"/>
  <c r="BB131" s="1"/>
  <c r="BC130"/>
  <c r="BC131" s="1"/>
  <c r="BD130"/>
  <c r="BD131" s="1"/>
  <c r="BD132" s="1"/>
  <c r="BD133" s="1"/>
  <c r="BE130"/>
  <c r="BE131" s="1"/>
  <c r="BE132" s="1"/>
  <c r="BF130"/>
  <c r="BF131" s="1"/>
  <c r="BF133" s="1"/>
  <c r="BG130"/>
  <c r="BG131" s="1"/>
  <c r="BG133" s="1"/>
  <c r="BH130"/>
  <c r="BH131" s="1"/>
  <c r="BH132" s="1"/>
  <c r="BH133" s="1"/>
  <c r="BI130"/>
  <c r="BI131" s="1"/>
  <c r="BI132" s="1"/>
  <c r="BJ130"/>
  <c r="BJ131" s="1"/>
  <c r="BK130"/>
  <c r="BK131" s="1"/>
  <c r="BK133" s="1"/>
  <c r="BL130"/>
  <c r="BL131" s="1"/>
  <c r="BL133" s="1"/>
  <c r="BM130"/>
  <c r="BM131" s="1"/>
  <c r="BM132" s="1"/>
  <c r="BN130"/>
  <c r="BN131" s="1"/>
  <c r="BO130"/>
  <c r="BO131" s="1"/>
  <c r="BO132" s="1"/>
  <c r="BP130"/>
  <c r="BP131" s="1"/>
  <c r="BP133" s="1"/>
  <c r="BQ130"/>
  <c r="BQ131" s="1"/>
  <c r="BQ132" s="1"/>
  <c r="BR130"/>
  <c r="BR131" s="1"/>
  <c r="BS130"/>
  <c r="BS131" s="1"/>
  <c r="BS132" s="1"/>
  <c r="BT130"/>
  <c r="BT131" s="1"/>
  <c r="BT132" s="1"/>
  <c r="BT133" s="1"/>
  <c r="BU130"/>
  <c r="BU131" s="1"/>
  <c r="BU132" s="1"/>
  <c r="BV130"/>
  <c r="BV131" s="1"/>
  <c r="BW130"/>
  <c r="BW131" s="1"/>
  <c r="D130"/>
  <c r="D131" s="1"/>
  <c r="E125"/>
  <c r="E126" s="1"/>
  <c r="E127" s="1"/>
  <c r="F125"/>
  <c r="F126" s="1"/>
  <c r="G125"/>
  <c r="G126" s="1"/>
  <c r="G127" s="1"/>
  <c r="H125"/>
  <c r="H126" s="1"/>
  <c r="I125"/>
  <c r="I126" s="1"/>
  <c r="I127" s="1"/>
  <c r="J125"/>
  <c r="J126" s="1"/>
  <c r="K125"/>
  <c r="K126" s="1"/>
  <c r="L125"/>
  <c r="L126" s="1"/>
  <c r="L128" s="1"/>
  <c r="M125"/>
  <c r="M126" s="1"/>
  <c r="M127" s="1"/>
  <c r="N125"/>
  <c r="N126" s="1"/>
  <c r="O125"/>
  <c r="O126" s="1"/>
  <c r="P125"/>
  <c r="P126" s="1"/>
  <c r="Q125"/>
  <c r="Q126" s="1"/>
  <c r="Q127" s="1"/>
  <c r="R125"/>
  <c r="R126" s="1"/>
  <c r="S125"/>
  <c r="S126" s="1"/>
  <c r="T125"/>
  <c r="T126" s="1"/>
  <c r="T127" s="1"/>
  <c r="U125"/>
  <c r="U126" s="1"/>
  <c r="U127" s="1"/>
  <c r="V125"/>
  <c r="V126" s="1"/>
  <c r="V128" s="1"/>
  <c r="W125"/>
  <c r="W126" s="1"/>
  <c r="X125"/>
  <c r="X126" s="1"/>
  <c r="Y125"/>
  <c r="Y126" s="1"/>
  <c r="Y127" s="1"/>
  <c r="Z125"/>
  <c r="Z126" s="1"/>
  <c r="AA125"/>
  <c r="AA126" s="1"/>
  <c r="AB125"/>
  <c r="AB126" s="1"/>
  <c r="AC125"/>
  <c r="AC126" s="1"/>
  <c r="AC127" s="1"/>
  <c r="AD125"/>
  <c r="AD126" s="1"/>
  <c r="AE125"/>
  <c r="AE126" s="1"/>
  <c r="AF125"/>
  <c r="AF126" s="1"/>
  <c r="AF127" s="1"/>
  <c r="AG125"/>
  <c r="AG126" s="1"/>
  <c r="AG127" s="1"/>
  <c r="AH125"/>
  <c r="AH126" s="1"/>
  <c r="AI125"/>
  <c r="AI126" s="1"/>
  <c r="AJ125"/>
  <c r="AJ126" s="1"/>
  <c r="AK125"/>
  <c r="AK126" s="1"/>
  <c r="AK127" s="1"/>
  <c r="AL125"/>
  <c r="AL126" s="1"/>
  <c r="AM125"/>
  <c r="AM126" s="1"/>
  <c r="AN125"/>
  <c r="AN126" s="1"/>
  <c r="AN127" s="1"/>
  <c r="AN128" s="1"/>
  <c r="AO125"/>
  <c r="AO126" s="1"/>
  <c r="AO127" s="1"/>
  <c r="AP125"/>
  <c r="AP126" s="1"/>
  <c r="AQ125"/>
  <c r="AQ126" s="1"/>
  <c r="AR125"/>
  <c r="AR126" s="1"/>
  <c r="AS125"/>
  <c r="AS126" s="1"/>
  <c r="AS127" s="1"/>
  <c r="AT125"/>
  <c r="AT126" s="1"/>
  <c r="AU125"/>
  <c r="AU126" s="1"/>
  <c r="AV125"/>
  <c r="AV126" s="1"/>
  <c r="AW125"/>
  <c r="AW126" s="1"/>
  <c r="AW127" s="1"/>
  <c r="AX125"/>
  <c r="AX126" s="1"/>
  <c r="AY125"/>
  <c r="AY126" s="1"/>
  <c r="AZ125"/>
  <c r="AZ126" s="1"/>
  <c r="BA125"/>
  <c r="BA126" s="1"/>
  <c r="BA127" s="1"/>
  <c r="BB125"/>
  <c r="BB126" s="1"/>
  <c r="BC125"/>
  <c r="BC126" s="1"/>
  <c r="BC127" s="1"/>
  <c r="BD125"/>
  <c r="BD126" s="1"/>
  <c r="BE125"/>
  <c r="BE126" s="1"/>
  <c r="BE127" s="1"/>
  <c r="BF125"/>
  <c r="BF126" s="1"/>
  <c r="BG125"/>
  <c r="BG126" s="1"/>
  <c r="BH125"/>
  <c r="BH126" s="1"/>
  <c r="BH127" s="1"/>
  <c r="BI125"/>
  <c r="BI126" s="1"/>
  <c r="BI127" s="1"/>
  <c r="BJ125"/>
  <c r="BJ126" s="1"/>
  <c r="BK125"/>
  <c r="BK126" s="1"/>
  <c r="BK127" s="1"/>
  <c r="BL125"/>
  <c r="BL126" s="1"/>
  <c r="BL127" s="1"/>
  <c r="BM125"/>
  <c r="BM126" s="1"/>
  <c r="BM127" s="1"/>
  <c r="BN125"/>
  <c r="BN126" s="1"/>
  <c r="BO125"/>
  <c r="BO126" s="1"/>
  <c r="BP125"/>
  <c r="BP126" s="1"/>
  <c r="BP128" s="1"/>
  <c r="BQ125"/>
  <c r="BQ126" s="1"/>
  <c r="BQ127" s="1"/>
  <c r="BR125"/>
  <c r="BR126" s="1"/>
  <c r="BS125"/>
  <c r="BS126" s="1"/>
  <c r="BT125"/>
  <c r="BT126" s="1"/>
  <c r="BT127" s="1"/>
  <c r="BU125"/>
  <c r="BU126" s="1"/>
  <c r="BU127" s="1"/>
  <c r="BV125"/>
  <c r="BV126" s="1"/>
  <c r="BW125"/>
  <c r="BW126" s="1"/>
  <c r="D125"/>
  <c r="D126" s="1"/>
  <c r="E120"/>
  <c r="E121" s="1"/>
  <c r="E122" s="1"/>
  <c r="F120"/>
  <c r="F121" s="1"/>
  <c r="G120"/>
  <c r="G121" s="1"/>
  <c r="G122" s="1"/>
  <c r="H120"/>
  <c r="H121" s="1"/>
  <c r="I120"/>
  <c r="I121" s="1"/>
  <c r="I122" s="1"/>
  <c r="J120"/>
  <c r="J121" s="1"/>
  <c r="K120"/>
  <c r="K121" s="1"/>
  <c r="L120"/>
  <c r="L121" s="1"/>
  <c r="M120"/>
  <c r="M121" s="1"/>
  <c r="M122" s="1"/>
  <c r="N120"/>
  <c r="N121" s="1"/>
  <c r="O120"/>
  <c r="O121" s="1"/>
  <c r="P120"/>
  <c r="P121" s="1"/>
  <c r="Q120"/>
  <c r="Q121" s="1"/>
  <c r="Q122" s="1"/>
  <c r="R120"/>
  <c r="R121" s="1"/>
  <c r="S120"/>
  <c r="S121" s="1"/>
  <c r="T120"/>
  <c r="T121" s="1"/>
  <c r="T122" s="1"/>
  <c r="U120"/>
  <c r="U121" s="1"/>
  <c r="U122" s="1"/>
  <c r="V120"/>
  <c r="V121" s="1"/>
  <c r="V123" s="1"/>
  <c r="W120"/>
  <c r="W121" s="1"/>
  <c r="X120"/>
  <c r="X121" s="1"/>
  <c r="X122" s="1"/>
  <c r="X123" s="1"/>
  <c r="Y120"/>
  <c r="Y121" s="1"/>
  <c r="Y122" s="1"/>
  <c r="Z120"/>
  <c r="Z121" s="1"/>
  <c r="AA120"/>
  <c r="AA121" s="1"/>
  <c r="AB120"/>
  <c r="AB121" s="1"/>
  <c r="AB122" s="1"/>
  <c r="AC120"/>
  <c r="AC121" s="1"/>
  <c r="AC122" s="1"/>
  <c r="AD120"/>
  <c r="AD121" s="1"/>
  <c r="AE120"/>
  <c r="AE121" s="1"/>
  <c r="AF120"/>
  <c r="AF121" s="1"/>
  <c r="AF122" s="1"/>
  <c r="AG120"/>
  <c r="AG121" s="1"/>
  <c r="AG122" s="1"/>
  <c r="AH120"/>
  <c r="AH121" s="1"/>
  <c r="AI120"/>
  <c r="AI121" s="1"/>
  <c r="AJ120"/>
  <c r="AJ121" s="1"/>
  <c r="AJ122" s="1"/>
  <c r="AK120"/>
  <c r="AK121" s="1"/>
  <c r="AK122" s="1"/>
  <c r="AL120"/>
  <c r="AL121" s="1"/>
  <c r="AM120"/>
  <c r="AM121" s="1"/>
  <c r="AM122" s="1"/>
  <c r="AN120"/>
  <c r="AN121" s="1"/>
  <c r="AN122" s="1"/>
  <c r="AO120"/>
  <c r="AO121" s="1"/>
  <c r="AO122" s="1"/>
  <c r="AP120"/>
  <c r="AP121" s="1"/>
  <c r="AQ120"/>
  <c r="AQ121" s="1"/>
  <c r="AR120"/>
  <c r="AR121" s="1"/>
  <c r="AS120"/>
  <c r="AS121" s="1"/>
  <c r="AS122" s="1"/>
  <c r="AT120"/>
  <c r="AT121" s="1"/>
  <c r="AU120"/>
  <c r="AU121" s="1"/>
  <c r="AU122" s="1"/>
  <c r="AV120"/>
  <c r="AV121" s="1"/>
  <c r="AV122" s="1"/>
  <c r="AV123" s="1"/>
  <c r="AW120"/>
  <c r="AW121" s="1"/>
  <c r="AW122" s="1"/>
  <c r="AX120"/>
  <c r="AX121" s="1"/>
  <c r="AY120"/>
  <c r="AY121" s="1"/>
  <c r="AZ120"/>
  <c r="AZ121" s="1"/>
  <c r="BA120"/>
  <c r="BA121" s="1"/>
  <c r="BA122" s="1"/>
  <c r="BB120"/>
  <c r="BB121" s="1"/>
  <c r="BC120"/>
  <c r="BC121" s="1"/>
  <c r="BC122" s="1"/>
  <c r="BD120"/>
  <c r="BD121" s="1"/>
  <c r="BD122" s="1"/>
  <c r="BE120"/>
  <c r="BE121" s="1"/>
  <c r="BF120"/>
  <c r="BF121" s="1"/>
  <c r="BG120"/>
  <c r="BG121" s="1"/>
  <c r="BH120"/>
  <c r="BH121" s="1"/>
  <c r="BI120"/>
  <c r="BI121" s="1"/>
  <c r="BI122" s="1"/>
  <c r="BJ120"/>
  <c r="BJ121" s="1"/>
  <c r="BK120"/>
  <c r="BK121" s="1"/>
  <c r="BL120"/>
  <c r="BL121" s="1"/>
  <c r="BM120"/>
  <c r="BM121" s="1"/>
  <c r="BM122" s="1"/>
  <c r="BN120"/>
  <c r="BN121" s="1"/>
  <c r="BO120"/>
  <c r="BO121" s="1"/>
  <c r="BO122" s="1"/>
  <c r="BP120"/>
  <c r="BP121" s="1"/>
  <c r="BP122" s="1"/>
  <c r="BQ120"/>
  <c r="BQ121" s="1"/>
  <c r="BQ122" s="1"/>
  <c r="BR120"/>
  <c r="BR121" s="1"/>
  <c r="BS120"/>
  <c r="BS121" s="1"/>
  <c r="BT120"/>
  <c r="BT121" s="1"/>
  <c r="BU120"/>
  <c r="BU121" s="1"/>
  <c r="BU122" s="1"/>
  <c r="BV120"/>
  <c r="BV121" s="1"/>
  <c r="BW120"/>
  <c r="BW121" s="1"/>
  <c r="D120"/>
  <c r="D121" s="1"/>
  <c r="D122" s="1"/>
  <c r="E115"/>
  <c r="E116" s="1"/>
  <c r="F115"/>
  <c r="F116" s="1"/>
  <c r="G115"/>
  <c r="G116" s="1"/>
  <c r="G117" s="1"/>
  <c r="H115"/>
  <c r="H116" s="1"/>
  <c r="I115"/>
  <c r="I116" s="1"/>
  <c r="I117" s="1"/>
  <c r="J115"/>
  <c r="J116" s="1"/>
  <c r="K115"/>
  <c r="K116" s="1"/>
  <c r="L115"/>
  <c r="L116" s="1"/>
  <c r="M115"/>
  <c r="M116" s="1"/>
  <c r="N115"/>
  <c r="N116" s="1"/>
  <c r="O115"/>
  <c r="O116" s="1"/>
  <c r="P115"/>
  <c r="P116" s="1"/>
  <c r="Q115"/>
  <c r="Q116" s="1"/>
  <c r="R115"/>
  <c r="R116" s="1"/>
  <c r="S115"/>
  <c r="S116" s="1"/>
  <c r="T115"/>
  <c r="T116" s="1"/>
  <c r="U115"/>
  <c r="U116" s="1"/>
  <c r="V115"/>
  <c r="V116" s="1"/>
  <c r="W115"/>
  <c r="W116" s="1"/>
  <c r="X115"/>
  <c r="X116" s="1"/>
  <c r="X117" s="1"/>
  <c r="Y115"/>
  <c r="Y116" s="1"/>
  <c r="Y117" s="1"/>
  <c r="Z115"/>
  <c r="Z116" s="1"/>
  <c r="AA115"/>
  <c r="AA116" s="1"/>
  <c r="AA117" s="1"/>
  <c r="AB115"/>
  <c r="AB116" s="1"/>
  <c r="AC115"/>
  <c r="AC116" s="1"/>
  <c r="AD115"/>
  <c r="AD116" s="1"/>
  <c r="AE115"/>
  <c r="AE116" s="1"/>
  <c r="AE118" s="1"/>
  <c r="AF115"/>
  <c r="AF116" s="1"/>
  <c r="AG115"/>
  <c r="AG116" s="1"/>
  <c r="AH115"/>
  <c r="AH116" s="1"/>
  <c r="AI115"/>
  <c r="AI116" s="1"/>
  <c r="AI117" s="1"/>
  <c r="AJ115"/>
  <c r="AJ116" s="1"/>
  <c r="AJ117" s="1"/>
  <c r="AK115"/>
  <c r="AK116" s="1"/>
  <c r="AL115"/>
  <c r="AL116" s="1"/>
  <c r="AM115"/>
  <c r="AM116" s="1"/>
  <c r="AN115"/>
  <c r="AN116" s="1"/>
  <c r="AO115"/>
  <c r="AO116" s="1"/>
  <c r="AO117" s="1"/>
  <c r="AP115"/>
  <c r="AP116" s="1"/>
  <c r="AQ115"/>
  <c r="AQ116" s="1"/>
  <c r="AR115"/>
  <c r="AR116" s="1"/>
  <c r="AR117" s="1"/>
  <c r="AS115"/>
  <c r="AS116" s="1"/>
  <c r="AT115"/>
  <c r="AT116" s="1"/>
  <c r="AU115"/>
  <c r="AU116" s="1"/>
  <c r="AU117" s="1"/>
  <c r="AV115"/>
  <c r="AV116" s="1"/>
  <c r="AV117" s="1"/>
  <c r="AW115"/>
  <c r="AW116" s="1"/>
  <c r="AX115"/>
  <c r="AX116" s="1"/>
  <c r="AY115"/>
  <c r="AY116" s="1"/>
  <c r="AZ115"/>
  <c r="AZ116" s="1"/>
  <c r="BA115"/>
  <c r="BA116" s="1"/>
  <c r="BB115"/>
  <c r="BB116" s="1"/>
  <c r="BC115"/>
  <c r="BC116" s="1"/>
  <c r="BC117" s="1"/>
  <c r="BD115"/>
  <c r="BD116" s="1"/>
  <c r="BD117" s="1"/>
  <c r="BE115"/>
  <c r="BE116" s="1"/>
  <c r="BE117" s="1"/>
  <c r="BF115"/>
  <c r="BF116" s="1"/>
  <c r="BG115"/>
  <c r="BG116" s="1"/>
  <c r="BH115"/>
  <c r="BH116" s="1"/>
  <c r="BI115"/>
  <c r="BI116" s="1"/>
  <c r="BJ115"/>
  <c r="BJ116" s="1"/>
  <c r="BK115"/>
  <c r="BK116" s="1"/>
  <c r="BK117" s="1"/>
  <c r="BL115"/>
  <c r="BL116" s="1"/>
  <c r="BL117" s="1"/>
  <c r="BM115"/>
  <c r="BM116" s="1"/>
  <c r="BN115"/>
  <c r="BN116" s="1"/>
  <c r="BO115"/>
  <c r="BO116" s="1"/>
  <c r="BP115"/>
  <c r="BP116" s="1"/>
  <c r="BP117" s="1"/>
  <c r="BQ115"/>
  <c r="BQ116" s="1"/>
  <c r="BR115"/>
  <c r="BR116" s="1"/>
  <c r="BS115"/>
  <c r="BS116" s="1"/>
  <c r="BT115"/>
  <c r="BT116" s="1"/>
  <c r="BU115"/>
  <c r="BU116" s="1"/>
  <c r="BU117" s="1"/>
  <c r="BV115"/>
  <c r="BV116" s="1"/>
  <c r="BW115"/>
  <c r="BW116" s="1"/>
  <c r="D115"/>
  <c r="E100"/>
  <c r="E101" s="1"/>
  <c r="F100"/>
  <c r="F101" s="1"/>
  <c r="G100"/>
  <c r="G101" s="1"/>
  <c r="H100"/>
  <c r="H101" s="1"/>
  <c r="I100"/>
  <c r="I101" s="1"/>
  <c r="J100"/>
  <c r="J101" s="1"/>
  <c r="K100"/>
  <c r="K101" s="1"/>
  <c r="K102" s="1"/>
  <c r="L100"/>
  <c r="L101" s="1"/>
  <c r="M100"/>
  <c r="M101" s="1"/>
  <c r="N100"/>
  <c r="N101" s="1"/>
  <c r="O100"/>
  <c r="O101" s="1"/>
  <c r="P100"/>
  <c r="P101" s="1"/>
  <c r="P102" s="1"/>
  <c r="Q100"/>
  <c r="Q101" s="1"/>
  <c r="R100"/>
  <c r="R101" s="1"/>
  <c r="S100"/>
  <c r="S101" s="1"/>
  <c r="T100"/>
  <c r="T101" s="1"/>
  <c r="U100"/>
  <c r="U101" s="1"/>
  <c r="V100"/>
  <c r="V101" s="1"/>
  <c r="W100"/>
  <c r="W101" s="1"/>
  <c r="W102" s="1"/>
  <c r="X100"/>
  <c r="X101" s="1"/>
  <c r="Y100"/>
  <c r="Y101" s="1"/>
  <c r="Z100"/>
  <c r="Z101" s="1"/>
  <c r="AA100"/>
  <c r="AA101" s="1"/>
  <c r="AB100"/>
  <c r="AB101" s="1"/>
  <c r="AB102" s="1"/>
  <c r="AB103" s="1"/>
  <c r="AC100"/>
  <c r="AC101" s="1"/>
  <c r="AD100"/>
  <c r="AD101" s="1"/>
  <c r="AE100"/>
  <c r="AE101" s="1"/>
  <c r="AE102" s="1"/>
  <c r="AF100"/>
  <c r="AF101" s="1"/>
  <c r="AF103" s="1"/>
  <c r="AG100"/>
  <c r="AG101" s="1"/>
  <c r="AH100"/>
  <c r="AH101" s="1"/>
  <c r="AI100"/>
  <c r="AI101" s="1"/>
  <c r="AJ100"/>
  <c r="AJ101" s="1"/>
  <c r="AJ102" s="1"/>
  <c r="AK100"/>
  <c r="AK101" s="1"/>
  <c r="AL100"/>
  <c r="AL101" s="1"/>
  <c r="AM100"/>
  <c r="AM101" s="1"/>
  <c r="AN100"/>
  <c r="AN101" s="1"/>
  <c r="AN102" s="1"/>
  <c r="AO100"/>
  <c r="AO101" s="1"/>
  <c r="AP100"/>
  <c r="AP101" s="1"/>
  <c r="AQ100"/>
  <c r="AQ101" s="1"/>
  <c r="AR100"/>
  <c r="AR101" s="1"/>
  <c r="AR102" s="1"/>
  <c r="AS100"/>
  <c r="AS101" s="1"/>
  <c r="AT100"/>
  <c r="AT101" s="1"/>
  <c r="AU100"/>
  <c r="AU101" s="1"/>
  <c r="AV100"/>
  <c r="AV101" s="1"/>
  <c r="AV102" s="1"/>
  <c r="AW100"/>
  <c r="AW101" s="1"/>
  <c r="AX100"/>
  <c r="AX101" s="1"/>
  <c r="AY100"/>
  <c r="AY101" s="1"/>
  <c r="AZ100"/>
  <c r="AZ101" s="1"/>
  <c r="BA100"/>
  <c r="BA101" s="1"/>
  <c r="BB100"/>
  <c r="BB101" s="1"/>
  <c r="BC100"/>
  <c r="BC101" s="1"/>
  <c r="BD100"/>
  <c r="BD101" s="1"/>
  <c r="BE100"/>
  <c r="BE101" s="1"/>
  <c r="BF100"/>
  <c r="BF101" s="1"/>
  <c r="BG100"/>
  <c r="BG101" s="1"/>
  <c r="BH100"/>
  <c r="BH101" s="1"/>
  <c r="BH102" s="1"/>
  <c r="BH103" s="1"/>
  <c r="BI100"/>
  <c r="BI101" s="1"/>
  <c r="BJ100"/>
  <c r="BJ101" s="1"/>
  <c r="BK100"/>
  <c r="BK101" s="1"/>
  <c r="BL100"/>
  <c r="BL101" s="1"/>
  <c r="BM100"/>
  <c r="BM101" s="1"/>
  <c r="BN100"/>
  <c r="BN101" s="1"/>
  <c r="BO100"/>
  <c r="BO101" s="1"/>
  <c r="BP100"/>
  <c r="BP101" s="1"/>
  <c r="BQ100"/>
  <c r="BQ101" s="1"/>
  <c r="BR100"/>
  <c r="BR101" s="1"/>
  <c r="BS100"/>
  <c r="BS101" s="1"/>
  <c r="BT100"/>
  <c r="BT101" s="1"/>
  <c r="BT102" s="1"/>
  <c r="BU100"/>
  <c r="BU101" s="1"/>
  <c r="BV100"/>
  <c r="BV101" s="1"/>
  <c r="BW100"/>
  <c r="BW101" s="1"/>
  <c r="D100"/>
  <c r="E95"/>
  <c r="E96" s="1"/>
  <c r="E97" s="1"/>
  <c r="F95"/>
  <c r="F96" s="1"/>
  <c r="G95"/>
  <c r="G96" s="1"/>
  <c r="G97" s="1"/>
  <c r="H95"/>
  <c r="H96" s="1"/>
  <c r="I95"/>
  <c r="I96" s="1"/>
  <c r="I97" s="1"/>
  <c r="J95"/>
  <c r="J96" s="1"/>
  <c r="K95"/>
  <c r="K96" s="1"/>
  <c r="L95"/>
  <c r="L96" s="1"/>
  <c r="M95"/>
  <c r="M96" s="1"/>
  <c r="M97" s="1"/>
  <c r="N95"/>
  <c r="N96" s="1"/>
  <c r="O95"/>
  <c r="O96" s="1"/>
  <c r="P95"/>
  <c r="P96" s="1"/>
  <c r="P97" s="1"/>
  <c r="P98" s="1"/>
  <c r="Q95"/>
  <c r="Q96" s="1"/>
  <c r="Q97" s="1"/>
  <c r="R95"/>
  <c r="R96" s="1"/>
  <c r="S95"/>
  <c r="S96" s="1"/>
  <c r="T95"/>
  <c r="T96" s="1"/>
  <c r="T97" s="1"/>
  <c r="U95"/>
  <c r="U96" s="1"/>
  <c r="U97" s="1"/>
  <c r="V95"/>
  <c r="V96" s="1"/>
  <c r="V98" s="1"/>
  <c r="W95"/>
  <c r="W96" s="1"/>
  <c r="X95"/>
  <c r="X96" s="1"/>
  <c r="Y95"/>
  <c r="Y96" s="1"/>
  <c r="Y97" s="1"/>
  <c r="Z95"/>
  <c r="Z96" s="1"/>
  <c r="AA95"/>
  <c r="AA96" s="1"/>
  <c r="AB95"/>
  <c r="AB96" s="1"/>
  <c r="AB97" s="1"/>
  <c r="AC95"/>
  <c r="AC96" s="1"/>
  <c r="AC97" s="1"/>
  <c r="AD95"/>
  <c r="AD96" s="1"/>
  <c r="AE95"/>
  <c r="AE96" s="1"/>
  <c r="AF95"/>
  <c r="AF96" s="1"/>
  <c r="AF98" s="1"/>
  <c r="AG95"/>
  <c r="AG96" s="1"/>
  <c r="AG97" s="1"/>
  <c r="AH95"/>
  <c r="AH96" s="1"/>
  <c r="AI95"/>
  <c r="AI96" s="1"/>
  <c r="AJ95"/>
  <c r="AJ96" s="1"/>
  <c r="AK95"/>
  <c r="AK96" s="1"/>
  <c r="AK97" s="1"/>
  <c r="AL95"/>
  <c r="AL96" s="1"/>
  <c r="AM95"/>
  <c r="AM96" s="1"/>
  <c r="AM97" s="1"/>
  <c r="AN95"/>
  <c r="AN96" s="1"/>
  <c r="AO95"/>
  <c r="AO96" s="1"/>
  <c r="AO97" s="1"/>
  <c r="AP95"/>
  <c r="AP96" s="1"/>
  <c r="AQ95"/>
  <c r="AQ96" s="1"/>
  <c r="AQ97" s="1"/>
  <c r="AR95"/>
  <c r="AR96" s="1"/>
  <c r="AS95"/>
  <c r="AS96" s="1"/>
  <c r="AS97" s="1"/>
  <c r="AT95"/>
  <c r="AT96" s="1"/>
  <c r="AU95"/>
  <c r="AU96" s="1"/>
  <c r="AV95"/>
  <c r="AV96" s="1"/>
  <c r="AV97" s="1"/>
  <c r="AW95"/>
  <c r="AW96" s="1"/>
  <c r="AW97" s="1"/>
  <c r="AX95"/>
  <c r="AX96" s="1"/>
  <c r="AY95"/>
  <c r="AY96" s="1"/>
  <c r="AY97" s="1"/>
  <c r="AZ95"/>
  <c r="AZ96" s="1"/>
  <c r="BA95"/>
  <c r="BA96" s="1"/>
  <c r="BA97" s="1"/>
  <c r="BB95"/>
  <c r="BB96" s="1"/>
  <c r="BC95"/>
  <c r="BC96" s="1"/>
  <c r="BD95"/>
  <c r="BD96" s="1"/>
  <c r="BD97" s="1"/>
  <c r="BE95"/>
  <c r="BE96" s="1"/>
  <c r="BE97" s="1"/>
  <c r="BF95"/>
  <c r="BF96" s="1"/>
  <c r="BG95"/>
  <c r="BG96" s="1"/>
  <c r="BH95"/>
  <c r="BH96" s="1"/>
  <c r="BH97" s="1"/>
  <c r="BI95"/>
  <c r="BI96" s="1"/>
  <c r="BI97" s="1"/>
  <c r="BJ95"/>
  <c r="BJ96" s="1"/>
  <c r="BJ98" s="1"/>
  <c r="BK95"/>
  <c r="BK96" s="1"/>
  <c r="BL95"/>
  <c r="BL96" s="1"/>
  <c r="BL97" s="1"/>
  <c r="BL98" s="1"/>
  <c r="BM95"/>
  <c r="BM96" s="1"/>
  <c r="BM97" s="1"/>
  <c r="BN95"/>
  <c r="BN96" s="1"/>
  <c r="BO95"/>
  <c r="BO96" s="1"/>
  <c r="BP95"/>
  <c r="BP96" s="1"/>
  <c r="BP97" s="1"/>
  <c r="BP98" s="1"/>
  <c r="BQ95"/>
  <c r="BQ96" s="1"/>
  <c r="BQ97" s="1"/>
  <c r="BR95"/>
  <c r="BR96" s="1"/>
  <c r="BS95"/>
  <c r="BS96" s="1"/>
  <c r="BT95"/>
  <c r="BT96" s="1"/>
  <c r="BT97" s="1"/>
  <c r="BU95"/>
  <c r="BU96" s="1"/>
  <c r="BU97" s="1"/>
  <c r="BV95"/>
  <c r="BV96" s="1"/>
  <c r="BW95"/>
  <c r="BW96" s="1"/>
  <c r="D95"/>
  <c r="E90"/>
  <c r="E91" s="1"/>
  <c r="F90"/>
  <c r="F91" s="1"/>
  <c r="G90"/>
  <c r="G91" s="1"/>
  <c r="G92" s="1"/>
  <c r="H90"/>
  <c r="H91" s="1"/>
  <c r="H92" s="1"/>
  <c r="H93" s="1"/>
  <c r="I90"/>
  <c r="I91" s="1"/>
  <c r="J90"/>
  <c r="J91" s="1"/>
  <c r="K90"/>
  <c r="K91" s="1"/>
  <c r="K92" s="1"/>
  <c r="L90"/>
  <c r="L91" s="1"/>
  <c r="L92" s="1"/>
  <c r="L93" s="1"/>
  <c r="M90"/>
  <c r="M91" s="1"/>
  <c r="N90"/>
  <c r="N91" s="1"/>
  <c r="N92" s="1"/>
  <c r="O90"/>
  <c r="O91" s="1"/>
  <c r="O92" s="1"/>
  <c r="P90"/>
  <c r="P91" s="1"/>
  <c r="P92" s="1"/>
  <c r="P93" s="1"/>
  <c r="Q90"/>
  <c r="Q91" s="1"/>
  <c r="R90"/>
  <c r="R91" s="1"/>
  <c r="R92" s="1"/>
  <c r="S90"/>
  <c r="S91" s="1"/>
  <c r="S92" s="1"/>
  <c r="T90"/>
  <c r="T91" s="1"/>
  <c r="T92" s="1"/>
  <c r="T93" s="1"/>
  <c r="U90"/>
  <c r="U91" s="1"/>
  <c r="V90"/>
  <c r="V91" s="1"/>
  <c r="V93" s="1"/>
  <c r="W90"/>
  <c r="W91" s="1"/>
  <c r="W92" s="1"/>
  <c r="X90"/>
  <c r="X91" s="1"/>
  <c r="X92" s="1"/>
  <c r="X93" s="1"/>
  <c r="Y90"/>
  <c r="Y91" s="1"/>
  <c r="Z90"/>
  <c r="Z91" s="1"/>
  <c r="Z92" s="1"/>
  <c r="Z93" s="1"/>
  <c r="AA90"/>
  <c r="AA91" s="1"/>
  <c r="AA92" s="1"/>
  <c r="AB90"/>
  <c r="AB91" s="1"/>
  <c r="AB92" s="1"/>
  <c r="AB93" s="1"/>
  <c r="AC90"/>
  <c r="AC91" s="1"/>
  <c r="AD90"/>
  <c r="AD91" s="1"/>
  <c r="AD92" s="1"/>
  <c r="AE90"/>
  <c r="AE91" s="1"/>
  <c r="AE92" s="1"/>
  <c r="AF90"/>
  <c r="AF91" s="1"/>
  <c r="AF93" s="1"/>
  <c r="AG90"/>
  <c r="AG91" s="1"/>
  <c r="AH90"/>
  <c r="AH91" s="1"/>
  <c r="AI90"/>
  <c r="AI91" s="1"/>
  <c r="AI92" s="1"/>
  <c r="AJ90"/>
  <c r="AJ91" s="1"/>
  <c r="AJ92" s="1"/>
  <c r="AJ93" s="1"/>
  <c r="AK90"/>
  <c r="AK91" s="1"/>
  <c r="AL90"/>
  <c r="AL91" s="1"/>
  <c r="AM90"/>
  <c r="AM91" s="1"/>
  <c r="AM92" s="1"/>
  <c r="AN90"/>
  <c r="AN91" s="1"/>
  <c r="AN92" s="1"/>
  <c r="AN93" s="1"/>
  <c r="AO90"/>
  <c r="AO91" s="1"/>
  <c r="AO92" s="1"/>
  <c r="AP90"/>
  <c r="AP91" s="1"/>
  <c r="AQ90"/>
  <c r="AQ91" s="1"/>
  <c r="AQ92" s="1"/>
  <c r="AR90"/>
  <c r="AR91" s="1"/>
  <c r="AR92" s="1"/>
  <c r="AR93" s="1"/>
  <c r="AS90"/>
  <c r="AS91" s="1"/>
  <c r="AT90"/>
  <c r="AT91" s="1"/>
  <c r="AT92" s="1"/>
  <c r="AU90"/>
  <c r="AU91" s="1"/>
  <c r="AU92" s="1"/>
  <c r="AV90"/>
  <c r="AV91" s="1"/>
  <c r="AV92" s="1"/>
  <c r="AV93" s="1"/>
  <c r="AW90"/>
  <c r="AW91" s="1"/>
  <c r="AX90"/>
  <c r="AX91" s="1"/>
  <c r="AY90"/>
  <c r="AY91" s="1"/>
  <c r="AY92" s="1"/>
  <c r="AZ90"/>
  <c r="AZ91" s="1"/>
  <c r="AZ92" s="1"/>
  <c r="AZ93" s="1"/>
  <c r="BA90"/>
  <c r="BA91" s="1"/>
  <c r="BB90"/>
  <c r="BB91" s="1"/>
  <c r="BC90"/>
  <c r="BC91" s="1"/>
  <c r="BC92" s="1"/>
  <c r="BD90"/>
  <c r="BD91" s="1"/>
  <c r="BD92" s="1"/>
  <c r="BD93" s="1"/>
  <c r="BE90"/>
  <c r="BE91" s="1"/>
  <c r="BE92" s="1"/>
  <c r="BF90"/>
  <c r="BF91" s="1"/>
  <c r="BG90"/>
  <c r="BG91" s="1"/>
  <c r="BG92" s="1"/>
  <c r="BH90"/>
  <c r="BH91" s="1"/>
  <c r="BH92" s="1"/>
  <c r="BH93" s="1"/>
  <c r="BI90"/>
  <c r="BI91" s="1"/>
  <c r="BJ90"/>
  <c r="BJ91" s="1"/>
  <c r="BK90"/>
  <c r="BK91" s="1"/>
  <c r="BK92" s="1"/>
  <c r="BL90"/>
  <c r="BL91" s="1"/>
  <c r="BL92" s="1"/>
  <c r="BL93" s="1"/>
  <c r="BM90"/>
  <c r="BM91" s="1"/>
  <c r="BN90"/>
  <c r="BN91" s="1"/>
  <c r="BO90"/>
  <c r="BO91" s="1"/>
  <c r="BO92" s="1"/>
  <c r="BP90"/>
  <c r="BP91" s="1"/>
  <c r="BP92" s="1"/>
  <c r="BP93" s="1"/>
  <c r="BQ90"/>
  <c r="BQ91" s="1"/>
  <c r="BR90"/>
  <c r="BR91" s="1"/>
  <c r="BS90"/>
  <c r="BS91" s="1"/>
  <c r="BS92" s="1"/>
  <c r="BT90"/>
  <c r="BT91" s="1"/>
  <c r="BT92" s="1"/>
  <c r="BT93" s="1"/>
  <c r="BU90"/>
  <c r="BU91" s="1"/>
  <c r="BU92" s="1"/>
  <c r="BV90"/>
  <c r="BV91" s="1"/>
  <c r="BW90"/>
  <c r="BW91" s="1"/>
  <c r="BW92" s="1"/>
  <c r="D90"/>
  <c r="D91" s="1"/>
  <c r="D92" s="1"/>
  <c r="E85"/>
  <c r="E86" s="1"/>
  <c r="F85"/>
  <c r="F86" s="1"/>
  <c r="G85"/>
  <c r="G86" s="1"/>
  <c r="G87" s="1"/>
  <c r="H85"/>
  <c r="H86" s="1"/>
  <c r="I85"/>
  <c r="I86" s="1"/>
  <c r="J85"/>
  <c r="J86" s="1"/>
  <c r="K85"/>
  <c r="K86" s="1"/>
  <c r="L85"/>
  <c r="L86" s="1"/>
  <c r="M85"/>
  <c r="M86" s="1"/>
  <c r="N85"/>
  <c r="N86" s="1"/>
  <c r="O85"/>
  <c r="O86" s="1"/>
  <c r="P85"/>
  <c r="P86" s="1"/>
  <c r="Q85"/>
  <c r="Q86" s="1"/>
  <c r="Q87" s="1"/>
  <c r="R85"/>
  <c r="R86" s="1"/>
  <c r="S85"/>
  <c r="S86" s="1"/>
  <c r="T85"/>
  <c r="T86" s="1"/>
  <c r="U85"/>
  <c r="U86" s="1"/>
  <c r="V85"/>
  <c r="V86" s="1"/>
  <c r="W85"/>
  <c r="W86" s="1"/>
  <c r="X85"/>
  <c r="X86" s="1"/>
  <c r="X87" s="1"/>
  <c r="Y85"/>
  <c r="Y86" s="1"/>
  <c r="Z85"/>
  <c r="Z86" s="1"/>
  <c r="AA85"/>
  <c r="AA86" s="1"/>
  <c r="AB85"/>
  <c r="AB86" s="1"/>
  <c r="AB87" s="1"/>
  <c r="AC85"/>
  <c r="AC86" s="1"/>
  <c r="AC88" s="1"/>
  <c r="AD85"/>
  <c r="AD86" s="1"/>
  <c r="AE85"/>
  <c r="AE86" s="1"/>
  <c r="AF85"/>
  <c r="AF86" s="1"/>
  <c r="AF88" s="1"/>
  <c r="AG85"/>
  <c r="AG86" s="1"/>
  <c r="AG87" s="1"/>
  <c r="AH85"/>
  <c r="AH86" s="1"/>
  <c r="AI85"/>
  <c r="AI86" s="1"/>
  <c r="AJ85"/>
  <c r="AJ86" s="1"/>
  <c r="AK85"/>
  <c r="AK86" s="1"/>
  <c r="AL85"/>
  <c r="AL86" s="1"/>
  <c r="AM85"/>
  <c r="AM86" s="1"/>
  <c r="AM87" s="1"/>
  <c r="AN85"/>
  <c r="AN86" s="1"/>
  <c r="AN87" s="1"/>
  <c r="AN88" s="1"/>
  <c r="AO85"/>
  <c r="AO86" s="1"/>
  <c r="AP85"/>
  <c r="AP86" s="1"/>
  <c r="AQ85"/>
  <c r="AQ86" s="1"/>
  <c r="AR85"/>
  <c r="AR86" s="1"/>
  <c r="AS85"/>
  <c r="AS86" s="1"/>
  <c r="AT85"/>
  <c r="AT86" s="1"/>
  <c r="AU85"/>
  <c r="AU86" s="1"/>
  <c r="AV85"/>
  <c r="AV86" s="1"/>
  <c r="AV87" s="1"/>
  <c r="AW85"/>
  <c r="AW86" s="1"/>
  <c r="AW87" s="1"/>
  <c r="AX85"/>
  <c r="AX86" s="1"/>
  <c r="AY85"/>
  <c r="AY86" s="1"/>
  <c r="AZ85"/>
  <c r="AZ86" s="1"/>
  <c r="AZ87" s="1"/>
  <c r="BA85"/>
  <c r="BA86" s="1"/>
  <c r="BB85"/>
  <c r="BB86" s="1"/>
  <c r="BC85"/>
  <c r="BC86" s="1"/>
  <c r="BD85"/>
  <c r="BD86" s="1"/>
  <c r="BE85"/>
  <c r="BE86" s="1"/>
  <c r="BF85"/>
  <c r="BF86" s="1"/>
  <c r="BG85"/>
  <c r="BG86" s="1"/>
  <c r="BH85"/>
  <c r="BH86" s="1"/>
  <c r="BH87" s="1"/>
  <c r="BI85"/>
  <c r="BI86" s="1"/>
  <c r="BJ85"/>
  <c r="BJ86" s="1"/>
  <c r="BK85"/>
  <c r="BK86" s="1"/>
  <c r="BL85"/>
  <c r="BL86" s="1"/>
  <c r="BM85"/>
  <c r="BM86" s="1"/>
  <c r="BM87" s="1"/>
  <c r="BN85"/>
  <c r="BN86" s="1"/>
  <c r="BO85"/>
  <c r="BO86" s="1"/>
  <c r="BP85"/>
  <c r="BP86" s="1"/>
  <c r="BP87" s="1"/>
  <c r="BQ85"/>
  <c r="BQ86" s="1"/>
  <c r="BR85"/>
  <c r="BR86" s="1"/>
  <c r="BS85"/>
  <c r="BS86" s="1"/>
  <c r="BT85"/>
  <c r="BT86" s="1"/>
  <c r="BT87" s="1"/>
  <c r="BU85"/>
  <c r="BU86" s="1"/>
  <c r="BV85"/>
  <c r="BV86" s="1"/>
  <c r="BW85"/>
  <c r="BW86" s="1"/>
  <c r="D85"/>
  <c r="D86" s="1"/>
  <c r="D87" s="1"/>
  <c r="E110"/>
  <c r="E111" s="1"/>
  <c r="E113" s="1"/>
  <c r="F110"/>
  <c r="F111" s="1"/>
  <c r="G110"/>
  <c r="G111" s="1"/>
  <c r="G113" s="1"/>
  <c r="H110"/>
  <c r="H111" s="1"/>
  <c r="H113" s="1"/>
  <c r="I110"/>
  <c r="I111" s="1"/>
  <c r="I113" s="1"/>
  <c r="J110"/>
  <c r="J111" s="1"/>
  <c r="K110"/>
  <c r="K111" s="1"/>
  <c r="K113" s="1"/>
  <c r="L110"/>
  <c r="L111" s="1"/>
  <c r="L113" s="1"/>
  <c r="M110"/>
  <c r="M111" s="1"/>
  <c r="M113" s="1"/>
  <c r="N110"/>
  <c r="N111" s="1"/>
  <c r="O110"/>
  <c r="O111" s="1"/>
  <c r="O113" s="1"/>
  <c r="P110"/>
  <c r="P111" s="1"/>
  <c r="P112" s="1"/>
  <c r="Q110"/>
  <c r="Q111" s="1"/>
  <c r="Q113" s="1"/>
  <c r="R110"/>
  <c r="R111" s="1"/>
  <c r="S110"/>
  <c r="S111" s="1"/>
  <c r="S113" s="1"/>
  <c r="T110"/>
  <c r="T111" s="1"/>
  <c r="T113" s="1"/>
  <c r="U110"/>
  <c r="U111" s="1"/>
  <c r="U113" s="1"/>
  <c r="V110"/>
  <c r="V111" s="1"/>
  <c r="W110"/>
  <c r="W111" s="1"/>
  <c r="W113" s="1"/>
  <c r="X110"/>
  <c r="X111" s="1"/>
  <c r="X113" s="1"/>
  <c r="Y110"/>
  <c r="Y111" s="1"/>
  <c r="Z110"/>
  <c r="Z111" s="1"/>
  <c r="AA110"/>
  <c r="AA111" s="1"/>
  <c r="AA113" s="1"/>
  <c r="AB110"/>
  <c r="AB111" s="1"/>
  <c r="AB113" s="1"/>
  <c r="AC110"/>
  <c r="AC111" s="1"/>
  <c r="AC113" s="1"/>
  <c r="AD110"/>
  <c r="AD111" s="1"/>
  <c r="AE110"/>
  <c r="AE111" s="1"/>
  <c r="AE113" s="1"/>
  <c r="AF110"/>
  <c r="AF111" s="1"/>
  <c r="AF113" s="1"/>
  <c r="AG110"/>
  <c r="AG111" s="1"/>
  <c r="AH110"/>
  <c r="AH111" s="1"/>
  <c r="AI110"/>
  <c r="AI111" s="1"/>
  <c r="AI113" s="1"/>
  <c r="AJ110"/>
  <c r="AJ111" s="1"/>
  <c r="AJ113" s="1"/>
  <c r="AK110"/>
  <c r="AK111" s="1"/>
  <c r="AL110"/>
  <c r="AL111" s="1"/>
  <c r="AM110"/>
  <c r="AM111" s="1"/>
  <c r="AN110"/>
  <c r="AN111" s="1"/>
  <c r="AN112" s="1"/>
  <c r="AO110"/>
  <c r="AO111" s="1"/>
  <c r="AO113" s="1"/>
  <c r="AP110"/>
  <c r="AP111" s="1"/>
  <c r="AQ110"/>
  <c r="AQ111" s="1"/>
  <c r="AQ113" s="1"/>
  <c r="AR110"/>
  <c r="AR111" s="1"/>
  <c r="AR113" s="1"/>
  <c r="AS110"/>
  <c r="AS111" s="1"/>
  <c r="AS113" s="1"/>
  <c r="AT110"/>
  <c r="AT111" s="1"/>
  <c r="AU110"/>
  <c r="AU111" s="1"/>
  <c r="AU113" s="1"/>
  <c r="AV110"/>
  <c r="AV111" s="1"/>
  <c r="AV113" s="1"/>
  <c r="AW110"/>
  <c r="AW111" s="1"/>
  <c r="AW113" s="1"/>
  <c r="AX110"/>
  <c r="AX111" s="1"/>
  <c r="AY110"/>
  <c r="AY111" s="1"/>
  <c r="AY113" s="1"/>
  <c r="AZ110"/>
  <c r="AZ111" s="1"/>
  <c r="AZ113" s="1"/>
  <c r="BA110"/>
  <c r="BA111" s="1"/>
  <c r="BA113" s="1"/>
  <c r="BB110"/>
  <c r="BB111" s="1"/>
  <c r="BC110"/>
  <c r="BC111" s="1"/>
  <c r="BC113" s="1"/>
  <c r="BD110"/>
  <c r="BD111" s="1"/>
  <c r="BD113" s="1"/>
  <c r="BE110"/>
  <c r="BE111" s="1"/>
  <c r="BE113" s="1"/>
  <c r="BF110"/>
  <c r="BF111" s="1"/>
  <c r="BG110"/>
  <c r="BG111" s="1"/>
  <c r="BG113" s="1"/>
  <c r="BH110"/>
  <c r="BH111" s="1"/>
  <c r="BH113" s="1"/>
  <c r="BI110"/>
  <c r="BI111" s="1"/>
  <c r="BI113" s="1"/>
  <c r="BJ110"/>
  <c r="BJ111" s="1"/>
  <c r="BK110"/>
  <c r="BK111" s="1"/>
  <c r="BK113" s="1"/>
  <c r="BL110"/>
  <c r="BL111" s="1"/>
  <c r="BL113" s="1"/>
  <c r="BM110"/>
  <c r="BM111" s="1"/>
  <c r="BM113" s="1"/>
  <c r="BN110"/>
  <c r="BN111" s="1"/>
  <c r="BO110"/>
  <c r="BO111" s="1"/>
  <c r="BO113" s="1"/>
  <c r="BP110"/>
  <c r="BP111" s="1"/>
  <c r="BP113" s="1"/>
  <c r="BQ110"/>
  <c r="BQ111" s="1"/>
  <c r="BQ113" s="1"/>
  <c r="BR110"/>
  <c r="BR111" s="1"/>
  <c r="BS110"/>
  <c r="BS111" s="1"/>
  <c r="BS113" s="1"/>
  <c r="BT110"/>
  <c r="BT111" s="1"/>
  <c r="BT113" s="1"/>
  <c r="BU110"/>
  <c r="BU111" s="1"/>
  <c r="BU113" s="1"/>
  <c r="BV110"/>
  <c r="BV111" s="1"/>
  <c r="BW110"/>
  <c r="BW111" s="1"/>
  <c r="BW113" s="1"/>
  <c r="D110"/>
  <c r="D111" s="1"/>
  <c r="E105"/>
  <c r="E106" s="1"/>
  <c r="F105"/>
  <c r="F106" s="1"/>
  <c r="G105"/>
  <c r="G106" s="1"/>
  <c r="H105"/>
  <c r="H106" s="1"/>
  <c r="H107" s="1"/>
  <c r="H108" s="1"/>
  <c r="I105"/>
  <c r="I106" s="1"/>
  <c r="J105"/>
  <c r="J106" s="1"/>
  <c r="K105"/>
  <c r="K106" s="1"/>
  <c r="L105"/>
  <c r="L106" s="1"/>
  <c r="M105"/>
  <c r="M106" s="1"/>
  <c r="N105"/>
  <c r="N106" s="1"/>
  <c r="O105"/>
  <c r="O106" s="1"/>
  <c r="O108" s="1"/>
  <c r="P105"/>
  <c r="P106" s="1"/>
  <c r="P108" s="1"/>
  <c r="Q105"/>
  <c r="Q106" s="1"/>
  <c r="Q108" s="1"/>
  <c r="R105"/>
  <c r="R106" s="1"/>
  <c r="S105"/>
  <c r="S106" s="1"/>
  <c r="S108" s="1"/>
  <c r="T105"/>
  <c r="T106" s="1"/>
  <c r="T108" s="1"/>
  <c r="U105"/>
  <c r="U106" s="1"/>
  <c r="U108" s="1"/>
  <c r="V105"/>
  <c r="V106" s="1"/>
  <c r="W105"/>
  <c r="W106" s="1"/>
  <c r="X105"/>
  <c r="X106" s="1"/>
  <c r="X107" s="1"/>
  <c r="Y105"/>
  <c r="Y106" s="1"/>
  <c r="Z105"/>
  <c r="Z106" s="1"/>
  <c r="AA105"/>
  <c r="AA106" s="1"/>
  <c r="AB105"/>
  <c r="AB106" s="1"/>
  <c r="AB107" s="1"/>
  <c r="AC105"/>
  <c r="AC106" s="1"/>
  <c r="AD105"/>
  <c r="AD106" s="1"/>
  <c r="AE105"/>
  <c r="AE106" s="1"/>
  <c r="AF105"/>
  <c r="AF106" s="1"/>
  <c r="AF108" s="1"/>
  <c r="AG105"/>
  <c r="AG106" s="1"/>
  <c r="AG107" s="1"/>
  <c r="AH105"/>
  <c r="AH106" s="1"/>
  <c r="AI105"/>
  <c r="AI106" s="1"/>
  <c r="AJ105"/>
  <c r="AJ106" s="1"/>
  <c r="AK105"/>
  <c r="AK106" s="1"/>
  <c r="AL105"/>
  <c r="AL106" s="1"/>
  <c r="AM105"/>
  <c r="AM106" s="1"/>
  <c r="AN105"/>
  <c r="AN106" s="1"/>
  <c r="AO105"/>
  <c r="AO106" s="1"/>
  <c r="AP105"/>
  <c r="AP106" s="1"/>
  <c r="AQ105"/>
  <c r="AQ106" s="1"/>
  <c r="AR105"/>
  <c r="AR106" s="1"/>
  <c r="AR107" s="1"/>
  <c r="AS105"/>
  <c r="AS106" s="1"/>
  <c r="AT105"/>
  <c r="AT106" s="1"/>
  <c r="AU105"/>
  <c r="AU106" s="1"/>
  <c r="AV105"/>
  <c r="AV106" s="1"/>
  <c r="AV107" s="1"/>
  <c r="AW105"/>
  <c r="AW106" s="1"/>
  <c r="AW107" s="1"/>
  <c r="AX105"/>
  <c r="AX106" s="1"/>
  <c r="AY105"/>
  <c r="AY106" s="1"/>
  <c r="AZ105"/>
  <c r="AZ106" s="1"/>
  <c r="BA105"/>
  <c r="BA106" s="1"/>
  <c r="BB105"/>
  <c r="BB106" s="1"/>
  <c r="BC105"/>
  <c r="BC106" s="1"/>
  <c r="BD105"/>
  <c r="BD106" s="1"/>
  <c r="BD107" s="1"/>
  <c r="BE105"/>
  <c r="BE106" s="1"/>
  <c r="BE108" s="1"/>
  <c r="BF105"/>
  <c r="BF106" s="1"/>
  <c r="BG105"/>
  <c r="BG106" s="1"/>
  <c r="BH105"/>
  <c r="BH106" s="1"/>
  <c r="BH107" s="1"/>
  <c r="BI105"/>
  <c r="BI106" s="1"/>
  <c r="BJ105"/>
  <c r="BJ106" s="1"/>
  <c r="BK105"/>
  <c r="BK106" s="1"/>
  <c r="BL105"/>
  <c r="BL106" s="1"/>
  <c r="BL107" s="1"/>
  <c r="BM105"/>
  <c r="BM106" s="1"/>
  <c r="BM107" s="1"/>
  <c r="BN105"/>
  <c r="BN106" s="1"/>
  <c r="BO105"/>
  <c r="BO106" s="1"/>
  <c r="BP105"/>
  <c r="BP106" s="1"/>
  <c r="BP107" s="1"/>
  <c r="BQ105"/>
  <c r="BQ106" s="1"/>
  <c r="BR105"/>
  <c r="BR106" s="1"/>
  <c r="BS105"/>
  <c r="BS106" s="1"/>
  <c r="BT105"/>
  <c r="BT106" s="1"/>
  <c r="BT107" s="1"/>
  <c r="BT108" s="1"/>
  <c r="BU105"/>
  <c r="BU106" s="1"/>
  <c r="BV105"/>
  <c r="BV106" s="1"/>
  <c r="BW105"/>
  <c r="BW106" s="1"/>
  <c r="D105"/>
  <c r="D106" s="1"/>
  <c r="D107" s="1"/>
  <c r="E80"/>
  <c r="E81" s="1"/>
  <c r="E82" s="1"/>
  <c r="F80"/>
  <c r="F81" s="1"/>
  <c r="G80"/>
  <c r="G81" s="1"/>
  <c r="G82" s="1"/>
  <c r="H80"/>
  <c r="H81" s="1"/>
  <c r="I80"/>
  <c r="I81" s="1"/>
  <c r="I82" s="1"/>
  <c r="J80"/>
  <c r="J81" s="1"/>
  <c r="K80"/>
  <c r="K81" s="1"/>
  <c r="L80"/>
  <c r="L81" s="1"/>
  <c r="M80"/>
  <c r="M81" s="1"/>
  <c r="M82" s="1"/>
  <c r="N80"/>
  <c r="N81" s="1"/>
  <c r="O80"/>
  <c r="O81" s="1"/>
  <c r="P80"/>
  <c r="P81" s="1"/>
  <c r="P82" s="1"/>
  <c r="Q80"/>
  <c r="Q81" s="1"/>
  <c r="Q82" s="1"/>
  <c r="R80"/>
  <c r="R81" s="1"/>
  <c r="S80"/>
  <c r="S81" s="1"/>
  <c r="S82" s="1"/>
  <c r="T80"/>
  <c r="T81" s="1"/>
  <c r="T82" s="1"/>
  <c r="U80"/>
  <c r="U81" s="1"/>
  <c r="U82" s="1"/>
  <c r="V80"/>
  <c r="V81" s="1"/>
  <c r="W80"/>
  <c r="W81" s="1"/>
  <c r="W82" s="1"/>
  <c r="W83" s="1"/>
  <c r="X80"/>
  <c r="X81" s="1"/>
  <c r="X82" s="1"/>
  <c r="Y80"/>
  <c r="Y81" s="1"/>
  <c r="Y82" s="1"/>
  <c r="Z80"/>
  <c r="Z81" s="1"/>
  <c r="AA80"/>
  <c r="AA81" s="1"/>
  <c r="AB80"/>
  <c r="AB81" s="1"/>
  <c r="AB82" s="1"/>
  <c r="AC80"/>
  <c r="AC81" s="1"/>
  <c r="AC82" s="1"/>
  <c r="AD80"/>
  <c r="AD81" s="1"/>
  <c r="AE80"/>
  <c r="AE81" s="1"/>
  <c r="AF80"/>
  <c r="AF81" s="1"/>
  <c r="AF82" s="1"/>
  <c r="AF83" s="1"/>
  <c r="AG80"/>
  <c r="AG81" s="1"/>
  <c r="AG82" s="1"/>
  <c r="AH80"/>
  <c r="AH81" s="1"/>
  <c r="AH82" s="1"/>
  <c r="AI80"/>
  <c r="AI81" s="1"/>
  <c r="AJ80"/>
  <c r="AJ81" s="1"/>
  <c r="AJ82" s="1"/>
  <c r="AK80"/>
  <c r="AK81" s="1"/>
  <c r="AK82" s="1"/>
  <c r="AL80"/>
  <c r="AL81" s="1"/>
  <c r="AM80"/>
  <c r="AM81" s="1"/>
  <c r="AM82" s="1"/>
  <c r="AN80"/>
  <c r="AN81" s="1"/>
  <c r="AN82" s="1"/>
  <c r="AO80"/>
  <c r="AO81" s="1"/>
  <c r="AO82" s="1"/>
  <c r="AP80"/>
  <c r="AP81" s="1"/>
  <c r="AP82" s="1"/>
  <c r="AQ80"/>
  <c r="AQ81" s="1"/>
  <c r="AR80"/>
  <c r="AR81" s="1"/>
  <c r="AR82" s="1"/>
  <c r="AS80"/>
  <c r="AS81" s="1"/>
  <c r="AS82" s="1"/>
  <c r="AT80"/>
  <c r="AT81" s="1"/>
  <c r="AU80"/>
  <c r="AU81" s="1"/>
  <c r="AU82" s="1"/>
  <c r="AU83" s="1"/>
  <c r="AV80"/>
  <c r="AV81" s="1"/>
  <c r="AV82" s="1"/>
  <c r="AV83" s="1"/>
  <c r="AW80"/>
  <c r="AW81" s="1"/>
  <c r="AW82" s="1"/>
  <c r="AX80"/>
  <c r="AX81" s="1"/>
  <c r="AX83" s="1"/>
  <c r="AY80"/>
  <c r="AY81" s="1"/>
  <c r="AZ80"/>
  <c r="AZ81" s="1"/>
  <c r="BA80"/>
  <c r="BA81" s="1"/>
  <c r="BA82" s="1"/>
  <c r="BB80"/>
  <c r="BB81" s="1"/>
  <c r="BC80"/>
  <c r="BC81" s="1"/>
  <c r="BC82" s="1"/>
  <c r="BC83" s="1"/>
  <c r="BD80"/>
  <c r="BD81" s="1"/>
  <c r="BD82" s="1"/>
  <c r="BD83" s="1"/>
  <c r="BE80"/>
  <c r="BE81" s="1"/>
  <c r="BE82" s="1"/>
  <c r="BF80"/>
  <c r="BF81" s="1"/>
  <c r="BG80"/>
  <c r="BG81" s="1"/>
  <c r="BH80"/>
  <c r="BH81" s="1"/>
  <c r="BH82" s="1"/>
  <c r="BI80"/>
  <c r="BI81" s="1"/>
  <c r="BI82" s="1"/>
  <c r="BJ80"/>
  <c r="BJ81" s="1"/>
  <c r="BJ83" s="1"/>
  <c r="BK80"/>
  <c r="BK81" s="1"/>
  <c r="BL80"/>
  <c r="BL81" s="1"/>
  <c r="BM80"/>
  <c r="BM81" s="1"/>
  <c r="BM82" s="1"/>
  <c r="BN80"/>
  <c r="BN81" s="1"/>
  <c r="BN82" s="1"/>
  <c r="BO80"/>
  <c r="BO81" s="1"/>
  <c r="BO82" s="1"/>
  <c r="BP80"/>
  <c r="BP81" s="1"/>
  <c r="BQ80"/>
  <c r="BQ81" s="1"/>
  <c r="BQ82" s="1"/>
  <c r="BR80"/>
  <c r="BR81" s="1"/>
  <c r="BS80"/>
  <c r="BS81" s="1"/>
  <c r="BS82" s="1"/>
  <c r="BT80"/>
  <c r="BT81" s="1"/>
  <c r="BT82" s="1"/>
  <c r="BT83" s="1"/>
  <c r="BU80"/>
  <c r="BU81" s="1"/>
  <c r="BU82" s="1"/>
  <c r="BV80"/>
  <c r="BV81" s="1"/>
  <c r="BW80"/>
  <c r="BW81" s="1"/>
  <c r="D80"/>
  <c r="D81" s="1"/>
  <c r="D82" s="1"/>
  <c r="E75"/>
  <c r="E76" s="1"/>
  <c r="E77" s="1"/>
  <c r="F75"/>
  <c r="F76" s="1"/>
  <c r="F77" s="1"/>
  <c r="G75"/>
  <c r="G76" s="1"/>
  <c r="G77" s="1"/>
  <c r="G78" s="1"/>
  <c r="H75"/>
  <c r="H76" s="1"/>
  <c r="I75"/>
  <c r="I76" s="1"/>
  <c r="I77" s="1"/>
  <c r="J75"/>
  <c r="J76" s="1"/>
  <c r="K75"/>
  <c r="K76" s="1"/>
  <c r="L75"/>
  <c r="L76" s="1"/>
  <c r="M75"/>
  <c r="M76" s="1"/>
  <c r="M77" s="1"/>
  <c r="N75"/>
  <c r="N76" s="1"/>
  <c r="O75"/>
  <c r="O76" s="1"/>
  <c r="P75"/>
  <c r="P76" s="1"/>
  <c r="P77" s="1"/>
  <c r="Q75"/>
  <c r="Q76" s="1"/>
  <c r="Q77" s="1"/>
  <c r="R75"/>
  <c r="R76" s="1"/>
  <c r="S75"/>
  <c r="S76" s="1"/>
  <c r="S77" s="1"/>
  <c r="T75"/>
  <c r="T76" s="1"/>
  <c r="T77" s="1"/>
  <c r="T78" s="1"/>
  <c r="U75"/>
  <c r="U76" s="1"/>
  <c r="V75"/>
  <c r="V76" s="1"/>
  <c r="W75"/>
  <c r="W76" s="1"/>
  <c r="W77" s="1"/>
  <c r="X75"/>
  <c r="X76" s="1"/>
  <c r="Y75"/>
  <c r="Y76" s="1"/>
  <c r="Y77" s="1"/>
  <c r="Z75"/>
  <c r="Z76" s="1"/>
  <c r="AA75"/>
  <c r="AA76" s="1"/>
  <c r="AB75"/>
  <c r="AB76" s="1"/>
  <c r="AB77" s="1"/>
  <c r="AB78" s="1"/>
  <c r="AC75"/>
  <c r="AC76" s="1"/>
  <c r="AC77" s="1"/>
  <c r="AD75"/>
  <c r="AD76" s="1"/>
  <c r="AE75"/>
  <c r="AE76" s="1"/>
  <c r="AF75"/>
  <c r="AF76" s="1"/>
  <c r="AF77" s="1"/>
  <c r="AG75"/>
  <c r="AG76" s="1"/>
  <c r="AG77" s="1"/>
  <c r="AH75"/>
  <c r="AH76" s="1"/>
  <c r="AH77" s="1"/>
  <c r="AI75"/>
  <c r="AI76" s="1"/>
  <c r="AI77" s="1"/>
  <c r="AJ75"/>
  <c r="AJ76" s="1"/>
  <c r="AK75"/>
  <c r="AK76" s="1"/>
  <c r="AK77" s="1"/>
  <c r="AL75"/>
  <c r="AL76" s="1"/>
  <c r="AM75"/>
  <c r="AM76" s="1"/>
  <c r="AM77" s="1"/>
  <c r="AM78" s="1"/>
  <c r="AN75"/>
  <c r="AN76" s="1"/>
  <c r="AO75"/>
  <c r="AO76" s="1"/>
  <c r="AO77" s="1"/>
  <c r="AP75"/>
  <c r="AP76" s="1"/>
  <c r="AP77" s="1"/>
  <c r="AQ75"/>
  <c r="AQ76" s="1"/>
  <c r="AR75"/>
  <c r="AR76" s="1"/>
  <c r="AR77" s="1"/>
  <c r="AS75"/>
  <c r="AS76" s="1"/>
  <c r="AS77" s="1"/>
  <c r="AT75"/>
  <c r="AT76" s="1"/>
  <c r="AU75"/>
  <c r="AU76" s="1"/>
  <c r="AV75"/>
  <c r="AV76" s="1"/>
  <c r="AV77" s="1"/>
  <c r="AW75"/>
  <c r="AW76" s="1"/>
  <c r="AW77" s="1"/>
  <c r="AX75"/>
  <c r="AX76" s="1"/>
  <c r="AY75"/>
  <c r="AY76" s="1"/>
  <c r="AZ75"/>
  <c r="AZ76" s="1"/>
  <c r="BA75"/>
  <c r="BA76" s="1"/>
  <c r="BA77" s="1"/>
  <c r="BB75"/>
  <c r="BB76" s="1"/>
  <c r="BC75"/>
  <c r="BC76" s="1"/>
  <c r="BD75"/>
  <c r="BD76" s="1"/>
  <c r="BE75"/>
  <c r="BE76" s="1"/>
  <c r="BE77" s="1"/>
  <c r="BF75"/>
  <c r="BF76" s="1"/>
  <c r="BG75"/>
  <c r="BG76" s="1"/>
  <c r="BH75"/>
  <c r="BH76" s="1"/>
  <c r="BH77" s="1"/>
  <c r="BH78" s="1"/>
  <c r="BI75"/>
  <c r="BI76" s="1"/>
  <c r="BI77" s="1"/>
  <c r="BJ75"/>
  <c r="BJ76" s="1"/>
  <c r="BK75"/>
  <c r="BK76" s="1"/>
  <c r="BL75"/>
  <c r="BL76" s="1"/>
  <c r="BL77" s="1"/>
  <c r="BM75"/>
  <c r="BM76" s="1"/>
  <c r="BM77" s="1"/>
  <c r="BN75"/>
  <c r="BN76" s="1"/>
  <c r="BO75"/>
  <c r="BO76" s="1"/>
  <c r="BO77" s="1"/>
  <c r="BP75"/>
  <c r="BP76" s="1"/>
  <c r="BP77" s="1"/>
  <c r="BQ75"/>
  <c r="BQ76" s="1"/>
  <c r="BQ77" s="1"/>
  <c r="BR75"/>
  <c r="BR76" s="1"/>
  <c r="BR77" s="1"/>
  <c r="BS75"/>
  <c r="BS76" s="1"/>
  <c r="BS77" s="1"/>
  <c r="BS78" s="1"/>
  <c r="BT75"/>
  <c r="BT76" s="1"/>
  <c r="BU75"/>
  <c r="BU76" s="1"/>
  <c r="BU77" s="1"/>
  <c r="BV75"/>
  <c r="BV76" s="1"/>
  <c r="BW75"/>
  <c r="BW76" s="1"/>
  <c r="D75"/>
  <c r="E70"/>
  <c r="E71" s="1"/>
  <c r="F70"/>
  <c r="F71" s="1"/>
  <c r="F73" s="1"/>
  <c r="G70"/>
  <c r="G71" s="1"/>
  <c r="G73" s="1"/>
  <c r="H70"/>
  <c r="H71" s="1"/>
  <c r="H73" s="1"/>
  <c r="I70"/>
  <c r="I71" s="1"/>
  <c r="J70"/>
  <c r="J71" s="1"/>
  <c r="J73" s="1"/>
  <c r="K70"/>
  <c r="K71" s="1"/>
  <c r="K73" s="1"/>
  <c r="L70"/>
  <c r="L71" s="1"/>
  <c r="L73" s="1"/>
  <c r="M70"/>
  <c r="M71" s="1"/>
  <c r="N70"/>
  <c r="N71" s="1"/>
  <c r="N73" s="1"/>
  <c r="O70"/>
  <c r="O71" s="1"/>
  <c r="O72" s="1"/>
  <c r="P70"/>
  <c r="P71" s="1"/>
  <c r="P72" s="1"/>
  <c r="Q70"/>
  <c r="Q71" s="1"/>
  <c r="Q72" s="1"/>
  <c r="R70"/>
  <c r="R71" s="1"/>
  <c r="S70"/>
  <c r="S71" s="1"/>
  <c r="T70"/>
  <c r="T71" s="1"/>
  <c r="U70"/>
  <c r="U71" s="1"/>
  <c r="U72" s="1"/>
  <c r="V70"/>
  <c r="V71" s="1"/>
  <c r="V73" s="1"/>
  <c r="W70"/>
  <c r="W71" s="1"/>
  <c r="X70"/>
  <c r="X71" s="1"/>
  <c r="X73" s="1"/>
  <c r="Y70"/>
  <c r="Y71" s="1"/>
  <c r="Z70"/>
  <c r="Z71" s="1"/>
  <c r="Z73" s="1"/>
  <c r="AA70"/>
  <c r="AA71" s="1"/>
  <c r="AA73" s="1"/>
  <c r="AB70"/>
  <c r="AB71" s="1"/>
  <c r="AB73" s="1"/>
  <c r="AC70"/>
  <c r="AC71" s="1"/>
  <c r="AC72" s="1"/>
  <c r="AD70"/>
  <c r="AD71" s="1"/>
  <c r="AD73" s="1"/>
  <c r="AE70"/>
  <c r="AE71" s="1"/>
  <c r="AE72" s="1"/>
  <c r="AF70"/>
  <c r="AF71" s="1"/>
  <c r="AF72" s="1"/>
  <c r="AG70"/>
  <c r="AG71" s="1"/>
  <c r="AH70"/>
  <c r="AH71" s="1"/>
  <c r="AH73" s="1"/>
  <c r="AI70"/>
  <c r="AI71" s="1"/>
  <c r="AI73" s="1"/>
  <c r="AJ70"/>
  <c r="AJ71" s="1"/>
  <c r="AJ73" s="1"/>
  <c r="AK70"/>
  <c r="AK71" s="1"/>
  <c r="AL70"/>
  <c r="AL71" s="1"/>
  <c r="AM70"/>
  <c r="AM71" s="1"/>
  <c r="AN70"/>
  <c r="AN71" s="1"/>
  <c r="AN73" s="1"/>
  <c r="AO70"/>
  <c r="AO71" s="1"/>
  <c r="AO72" s="1"/>
  <c r="AP70"/>
  <c r="AP71" s="1"/>
  <c r="AP73" s="1"/>
  <c r="AQ70"/>
  <c r="AQ71" s="1"/>
  <c r="AQ73" s="1"/>
  <c r="AR70"/>
  <c r="AR71" s="1"/>
  <c r="AR73" s="1"/>
  <c r="AS70"/>
  <c r="AS71" s="1"/>
  <c r="AT70"/>
  <c r="AT71" s="1"/>
  <c r="AT73" s="1"/>
  <c r="AU70"/>
  <c r="AU71" s="1"/>
  <c r="AU73" s="1"/>
  <c r="AV70"/>
  <c r="AV71" s="1"/>
  <c r="AV73" s="1"/>
  <c r="AW70"/>
  <c r="AW71" s="1"/>
  <c r="AX70"/>
  <c r="AX71" s="1"/>
  <c r="AX73" s="1"/>
  <c r="AY70"/>
  <c r="AY71" s="1"/>
  <c r="AY73" s="1"/>
  <c r="AZ70"/>
  <c r="AZ71" s="1"/>
  <c r="AZ73" s="1"/>
  <c r="BA70"/>
  <c r="BA71" s="1"/>
  <c r="BB70"/>
  <c r="BB71" s="1"/>
  <c r="BB73" s="1"/>
  <c r="BC70"/>
  <c r="BC71" s="1"/>
  <c r="BC73" s="1"/>
  <c r="BD70"/>
  <c r="BD71" s="1"/>
  <c r="BD73" s="1"/>
  <c r="BE70"/>
  <c r="BE71" s="1"/>
  <c r="BE72" s="1"/>
  <c r="BF70"/>
  <c r="BF71" s="1"/>
  <c r="BF73" s="1"/>
  <c r="BG70"/>
  <c r="BG71" s="1"/>
  <c r="BG73" s="1"/>
  <c r="BH70"/>
  <c r="BH71" s="1"/>
  <c r="BH73" s="1"/>
  <c r="BI70"/>
  <c r="BI71" s="1"/>
  <c r="BJ70"/>
  <c r="BJ71" s="1"/>
  <c r="BJ73" s="1"/>
  <c r="BK70"/>
  <c r="BK71" s="1"/>
  <c r="BK73" s="1"/>
  <c r="BL70"/>
  <c r="BL71" s="1"/>
  <c r="BL73" s="1"/>
  <c r="BM70"/>
  <c r="BM71" s="1"/>
  <c r="BN70"/>
  <c r="BN71" s="1"/>
  <c r="BN73" s="1"/>
  <c r="BO70"/>
  <c r="BO71" s="1"/>
  <c r="BO73" s="1"/>
  <c r="BP70"/>
  <c r="BP71" s="1"/>
  <c r="BP73" s="1"/>
  <c r="BQ70"/>
  <c r="BQ71" s="1"/>
  <c r="BR70"/>
  <c r="BR71" s="1"/>
  <c r="BR73" s="1"/>
  <c r="BS70"/>
  <c r="BS71" s="1"/>
  <c r="BS73" s="1"/>
  <c r="BT70"/>
  <c r="BT71" s="1"/>
  <c r="BT73" s="1"/>
  <c r="BU70"/>
  <c r="BU71" s="1"/>
  <c r="BV70"/>
  <c r="BV71" s="1"/>
  <c r="BV73" s="1"/>
  <c r="BW70"/>
  <c r="BW71" s="1"/>
  <c r="BW73" s="1"/>
  <c r="D70"/>
  <c r="D71" s="1"/>
  <c r="E65"/>
  <c r="E66" s="1"/>
  <c r="F65"/>
  <c r="F66" s="1"/>
  <c r="G65"/>
  <c r="G66" s="1"/>
  <c r="H65"/>
  <c r="H66" s="1"/>
  <c r="H67" s="1"/>
  <c r="I65"/>
  <c r="I66" s="1"/>
  <c r="J65"/>
  <c r="J66" s="1"/>
  <c r="K65"/>
  <c r="K66" s="1"/>
  <c r="K67" s="1"/>
  <c r="L65"/>
  <c r="L66" s="1"/>
  <c r="L68" s="1"/>
  <c r="M65"/>
  <c r="M66" s="1"/>
  <c r="N65"/>
  <c r="N66" s="1"/>
  <c r="O65"/>
  <c r="O66" s="1"/>
  <c r="P65"/>
  <c r="P66" s="1"/>
  <c r="P67" s="1"/>
  <c r="P68" s="1"/>
  <c r="Q65"/>
  <c r="Q66" s="1"/>
  <c r="R65"/>
  <c r="R66" s="1"/>
  <c r="S65"/>
  <c r="S66" s="1"/>
  <c r="T65"/>
  <c r="T66" s="1"/>
  <c r="T67" s="1"/>
  <c r="U65"/>
  <c r="U66" s="1"/>
  <c r="V65"/>
  <c r="V66" s="1"/>
  <c r="W65"/>
  <c r="W66" s="1"/>
  <c r="X65"/>
  <c r="X66" s="1"/>
  <c r="X67" s="1"/>
  <c r="X68" s="1"/>
  <c r="Y65"/>
  <c r="Y66" s="1"/>
  <c r="Z65"/>
  <c r="Z66" s="1"/>
  <c r="AA65"/>
  <c r="AA66" s="1"/>
  <c r="AA67" s="1"/>
  <c r="AB65"/>
  <c r="AB66" s="1"/>
  <c r="AB67" s="1"/>
  <c r="AC65"/>
  <c r="AC66" s="1"/>
  <c r="AD65"/>
  <c r="AD66" s="1"/>
  <c r="AE65"/>
  <c r="AE66" s="1"/>
  <c r="AF65"/>
  <c r="AF66" s="1"/>
  <c r="AG65"/>
  <c r="AG66" s="1"/>
  <c r="AH65"/>
  <c r="AH66" s="1"/>
  <c r="AI65"/>
  <c r="AI66" s="1"/>
  <c r="AI68" s="1"/>
  <c r="AJ65"/>
  <c r="AJ66" s="1"/>
  <c r="AJ68" s="1"/>
  <c r="AK65"/>
  <c r="AK66" s="1"/>
  <c r="AL65"/>
  <c r="AL66" s="1"/>
  <c r="AM65"/>
  <c r="AM66" s="1"/>
  <c r="AN65"/>
  <c r="AN66" s="1"/>
  <c r="AN68" s="1"/>
  <c r="AO65"/>
  <c r="AO66" s="1"/>
  <c r="AP65"/>
  <c r="AP66" s="1"/>
  <c r="AQ65"/>
  <c r="AQ66" s="1"/>
  <c r="AQ68" s="1"/>
  <c r="AR65"/>
  <c r="AR66" s="1"/>
  <c r="AR68" s="1"/>
  <c r="AS65"/>
  <c r="AS66" s="1"/>
  <c r="AS68" s="1"/>
  <c r="AT65"/>
  <c r="AT66" s="1"/>
  <c r="AU65"/>
  <c r="AU66" s="1"/>
  <c r="AU68" s="1"/>
  <c r="AV65"/>
  <c r="AV66" s="1"/>
  <c r="AV68" s="1"/>
  <c r="AW65"/>
  <c r="AW66" s="1"/>
  <c r="AW68" s="1"/>
  <c r="AX65"/>
  <c r="AX66" s="1"/>
  <c r="AY65"/>
  <c r="AY66" s="1"/>
  <c r="AY68" s="1"/>
  <c r="AZ65"/>
  <c r="AZ66" s="1"/>
  <c r="AZ68" s="1"/>
  <c r="BA65"/>
  <c r="BA66" s="1"/>
  <c r="BA68" s="1"/>
  <c r="BB65"/>
  <c r="BB66" s="1"/>
  <c r="BC65"/>
  <c r="BC66" s="1"/>
  <c r="BC68" s="1"/>
  <c r="BD65"/>
  <c r="BD66" s="1"/>
  <c r="BD67" s="1"/>
  <c r="BD68" s="1"/>
  <c r="BE65"/>
  <c r="BE66" s="1"/>
  <c r="BE68" s="1"/>
  <c r="BF65"/>
  <c r="BF66" s="1"/>
  <c r="BG65"/>
  <c r="BG66" s="1"/>
  <c r="BG67" s="1"/>
  <c r="BH65"/>
  <c r="BH66" s="1"/>
  <c r="BI65"/>
  <c r="BI66" s="1"/>
  <c r="BJ65"/>
  <c r="BJ66" s="1"/>
  <c r="BK65"/>
  <c r="BK66" s="1"/>
  <c r="BL65"/>
  <c r="BL66" s="1"/>
  <c r="BM65"/>
  <c r="BM66" s="1"/>
  <c r="BM68" s="1"/>
  <c r="BN65"/>
  <c r="BN66" s="1"/>
  <c r="BO65"/>
  <c r="BO66" s="1"/>
  <c r="BO68" s="1"/>
  <c r="BP65"/>
  <c r="BP66" s="1"/>
  <c r="BP68" s="1"/>
  <c r="BQ65"/>
  <c r="BQ66" s="1"/>
  <c r="BQ68" s="1"/>
  <c r="BR65"/>
  <c r="BR66" s="1"/>
  <c r="BS65"/>
  <c r="BS66" s="1"/>
  <c r="BS68" s="1"/>
  <c r="BT65"/>
  <c r="BT66" s="1"/>
  <c r="BT68" s="1"/>
  <c r="BU65"/>
  <c r="BU66" s="1"/>
  <c r="BU68" s="1"/>
  <c r="BV65"/>
  <c r="BV66" s="1"/>
  <c r="BW65"/>
  <c r="BW66" s="1"/>
  <c r="BW68" s="1"/>
  <c r="D65"/>
  <c r="D66" s="1"/>
  <c r="E60"/>
  <c r="E61" s="1"/>
  <c r="E62" s="1"/>
  <c r="F60"/>
  <c r="F61" s="1"/>
  <c r="G60"/>
  <c r="G61" s="1"/>
  <c r="G62" s="1"/>
  <c r="H60"/>
  <c r="H61" s="1"/>
  <c r="H62" s="1"/>
  <c r="H63" s="1"/>
  <c r="I60"/>
  <c r="I61" s="1"/>
  <c r="I62" s="1"/>
  <c r="J60"/>
  <c r="J61" s="1"/>
  <c r="K60"/>
  <c r="K61" s="1"/>
  <c r="K62" s="1"/>
  <c r="L60"/>
  <c r="L61" s="1"/>
  <c r="L62" s="1"/>
  <c r="M60"/>
  <c r="M61" s="1"/>
  <c r="M62" s="1"/>
  <c r="N60"/>
  <c r="N61" s="1"/>
  <c r="O60"/>
  <c r="O61" s="1"/>
  <c r="P60"/>
  <c r="P61" s="1"/>
  <c r="Q60"/>
  <c r="Q61" s="1"/>
  <c r="Q62" s="1"/>
  <c r="R60"/>
  <c r="R61" s="1"/>
  <c r="S60"/>
  <c r="S61" s="1"/>
  <c r="T60"/>
  <c r="T61" s="1"/>
  <c r="T62" s="1"/>
  <c r="U60"/>
  <c r="U61" s="1"/>
  <c r="U62" s="1"/>
  <c r="V60"/>
  <c r="V61" s="1"/>
  <c r="W60"/>
  <c r="W61" s="1"/>
  <c r="X60"/>
  <c r="X61" s="1"/>
  <c r="X62" s="1"/>
  <c r="Y60"/>
  <c r="Y61" s="1"/>
  <c r="Y62" s="1"/>
  <c r="Z60"/>
  <c r="Z61" s="1"/>
  <c r="AA60"/>
  <c r="AA61" s="1"/>
  <c r="AB60"/>
  <c r="AB61" s="1"/>
  <c r="AB62" s="1"/>
  <c r="AB63" s="1"/>
  <c r="AC60"/>
  <c r="AC61" s="1"/>
  <c r="AC62" s="1"/>
  <c r="AD60"/>
  <c r="AD61" s="1"/>
  <c r="AD62" s="1"/>
  <c r="AE60"/>
  <c r="AE61" s="1"/>
  <c r="AE62" s="1"/>
  <c r="AF60"/>
  <c r="AF61" s="1"/>
  <c r="AF62" s="1"/>
  <c r="AG60"/>
  <c r="AG61" s="1"/>
  <c r="AG62" s="1"/>
  <c r="AH60"/>
  <c r="AH61" s="1"/>
  <c r="AI60"/>
  <c r="AI61" s="1"/>
  <c r="AJ60"/>
  <c r="AJ61" s="1"/>
  <c r="AJ62" s="1"/>
  <c r="AK60"/>
  <c r="AK61" s="1"/>
  <c r="AK62" s="1"/>
  <c r="AL60"/>
  <c r="AL61" s="1"/>
  <c r="AM60"/>
  <c r="AM61" s="1"/>
  <c r="AN60"/>
  <c r="AN61" s="1"/>
  <c r="AN62" s="1"/>
  <c r="AN63" s="1"/>
  <c r="AO60"/>
  <c r="AO61" s="1"/>
  <c r="AO62" s="1"/>
  <c r="AP60"/>
  <c r="AP61" s="1"/>
  <c r="AQ60"/>
  <c r="AQ61" s="1"/>
  <c r="AR60"/>
  <c r="AR61" s="1"/>
  <c r="AS60"/>
  <c r="AS61" s="1"/>
  <c r="AS62" s="1"/>
  <c r="AT60"/>
  <c r="AT61" s="1"/>
  <c r="AU60"/>
  <c r="AU61" s="1"/>
  <c r="AV60"/>
  <c r="AV61" s="1"/>
  <c r="AV62" s="1"/>
  <c r="AW60"/>
  <c r="AW61" s="1"/>
  <c r="AW62" s="1"/>
  <c r="AX60"/>
  <c r="AX61" s="1"/>
  <c r="AY60"/>
  <c r="AY61" s="1"/>
  <c r="AY62" s="1"/>
  <c r="AZ60"/>
  <c r="AZ61" s="1"/>
  <c r="AZ62" s="1"/>
  <c r="BA60"/>
  <c r="BA61" s="1"/>
  <c r="BA62" s="1"/>
  <c r="BB60"/>
  <c r="BB61" s="1"/>
  <c r="BC60"/>
  <c r="BC61" s="1"/>
  <c r="BC62" s="1"/>
  <c r="BC63" s="1"/>
  <c r="BD60"/>
  <c r="BD61" s="1"/>
  <c r="BE60"/>
  <c r="BE61" s="1"/>
  <c r="BE62" s="1"/>
  <c r="BF60"/>
  <c r="BF61" s="1"/>
  <c r="BG60"/>
  <c r="BG61" s="1"/>
  <c r="BG62" s="1"/>
  <c r="BH60"/>
  <c r="BH61" s="1"/>
  <c r="BH62" s="1"/>
  <c r="BH63" s="1"/>
  <c r="BI60"/>
  <c r="BI61" s="1"/>
  <c r="BI62" s="1"/>
  <c r="BJ60"/>
  <c r="BJ61" s="1"/>
  <c r="BK60"/>
  <c r="BK61" s="1"/>
  <c r="BK62" s="1"/>
  <c r="BL60"/>
  <c r="BL61" s="1"/>
  <c r="BL62" s="1"/>
  <c r="BL63" s="1"/>
  <c r="BM60"/>
  <c r="BM61" s="1"/>
  <c r="BN60"/>
  <c r="BN61" s="1"/>
  <c r="BO60"/>
  <c r="BO61" s="1"/>
  <c r="BO62" s="1"/>
  <c r="BP60"/>
  <c r="BP61" s="1"/>
  <c r="BP62" s="1"/>
  <c r="BQ60"/>
  <c r="BQ61" s="1"/>
  <c r="BQ62" s="1"/>
  <c r="BR60"/>
  <c r="BR61" s="1"/>
  <c r="BS60"/>
  <c r="BS61" s="1"/>
  <c r="BS62" s="1"/>
  <c r="BT60"/>
  <c r="BT61" s="1"/>
  <c r="BT62" s="1"/>
  <c r="BT63" s="1"/>
  <c r="BU60"/>
  <c r="BU61" s="1"/>
  <c r="BU62" s="1"/>
  <c r="BV60"/>
  <c r="BV61" s="1"/>
  <c r="BW60"/>
  <c r="BW61" s="1"/>
  <c r="BW62" s="1"/>
  <c r="D60"/>
  <c r="E55"/>
  <c r="E56" s="1"/>
  <c r="E57" s="1"/>
  <c r="F55"/>
  <c r="F56" s="1"/>
  <c r="G55"/>
  <c r="G56" s="1"/>
  <c r="H55"/>
  <c r="H56" s="1"/>
  <c r="I55"/>
  <c r="I56" s="1"/>
  <c r="I57" s="1"/>
  <c r="J55"/>
  <c r="J56" s="1"/>
  <c r="K55"/>
  <c r="K56" s="1"/>
  <c r="L55"/>
  <c r="L56" s="1"/>
  <c r="L57" s="1"/>
  <c r="M55"/>
  <c r="M56" s="1"/>
  <c r="M57" s="1"/>
  <c r="N55"/>
  <c r="N56" s="1"/>
  <c r="O55"/>
  <c r="O56" s="1"/>
  <c r="P55"/>
  <c r="P56" s="1"/>
  <c r="P57" s="1"/>
  <c r="P58" s="1"/>
  <c r="Q55"/>
  <c r="Q56" s="1"/>
  <c r="Q57" s="1"/>
  <c r="R55"/>
  <c r="R56" s="1"/>
  <c r="S55"/>
  <c r="S56" s="1"/>
  <c r="S57" s="1"/>
  <c r="S58" s="1"/>
  <c r="T55"/>
  <c r="T56" s="1"/>
  <c r="T57" s="1"/>
  <c r="T58" s="1"/>
  <c r="U55"/>
  <c r="U56" s="1"/>
  <c r="U57" s="1"/>
  <c r="V55"/>
  <c r="V56" s="1"/>
  <c r="W55"/>
  <c r="W56" s="1"/>
  <c r="X55"/>
  <c r="X56" s="1"/>
  <c r="X57" s="1"/>
  <c r="Y55"/>
  <c r="Y56" s="1"/>
  <c r="Y57" s="1"/>
  <c r="Z55"/>
  <c r="Z56" s="1"/>
  <c r="AA55"/>
  <c r="AA56" s="1"/>
  <c r="AB55"/>
  <c r="AB56" s="1"/>
  <c r="AC55"/>
  <c r="AC56" s="1"/>
  <c r="AC57" s="1"/>
  <c r="AD55"/>
  <c r="AD56" s="1"/>
  <c r="AE55"/>
  <c r="AE56" s="1"/>
  <c r="AF55"/>
  <c r="AF56" s="1"/>
  <c r="AG55"/>
  <c r="AG56" s="1"/>
  <c r="AG57" s="1"/>
  <c r="AH55"/>
  <c r="AH56" s="1"/>
  <c r="AI55"/>
  <c r="AI56" s="1"/>
  <c r="AJ55"/>
  <c r="AJ56" s="1"/>
  <c r="AK55"/>
  <c r="AK56" s="1"/>
  <c r="AK57" s="1"/>
  <c r="AL55"/>
  <c r="AL56" s="1"/>
  <c r="AM55"/>
  <c r="AM56" s="1"/>
  <c r="AN55"/>
  <c r="AN56" s="1"/>
  <c r="AN57" s="1"/>
  <c r="AN58" s="1"/>
  <c r="AO55"/>
  <c r="AO56" s="1"/>
  <c r="AO57" s="1"/>
  <c r="AP55"/>
  <c r="AP56" s="1"/>
  <c r="AQ55"/>
  <c r="AQ56" s="1"/>
  <c r="AR55"/>
  <c r="AR56" s="1"/>
  <c r="AR57" s="1"/>
  <c r="AS55"/>
  <c r="AS56" s="1"/>
  <c r="AS57" s="1"/>
  <c r="AT55"/>
  <c r="AT56" s="1"/>
  <c r="AU55"/>
  <c r="AU56" s="1"/>
  <c r="AV55"/>
  <c r="AV56" s="1"/>
  <c r="AV57" s="1"/>
  <c r="AV58" s="1"/>
  <c r="AW55"/>
  <c r="AW56" s="1"/>
  <c r="AW57" s="1"/>
  <c r="AX55"/>
  <c r="AX56" s="1"/>
  <c r="AY55"/>
  <c r="AY56" s="1"/>
  <c r="AY57" s="1"/>
  <c r="AZ55"/>
  <c r="AZ56" s="1"/>
  <c r="BA55"/>
  <c r="BA56" s="1"/>
  <c r="BA57" s="1"/>
  <c r="BB55"/>
  <c r="BB56" s="1"/>
  <c r="BC55"/>
  <c r="BC56" s="1"/>
  <c r="BD55"/>
  <c r="BD56" s="1"/>
  <c r="BE55"/>
  <c r="BE56" s="1"/>
  <c r="BE57" s="1"/>
  <c r="BF55"/>
  <c r="BF56" s="1"/>
  <c r="BG55"/>
  <c r="BG56" s="1"/>
  <c r="BH55"/>
  <c r="BH56" s="1"/>
  <c r="BI55"/>
  <c r="BI56" s="1"/>
  <c r="BI57" s="1"/>
  <c r="BJ55"/>
  <c r="BJ56" s="1"/>
  <c r="BK55"/>
  <c r="BK56" s="1"/>
  <c r="BL55"/>
  <c r="BL56" s="1"/>
  <c r="BM55"/>
  <c r="BM56" s="1"/>
  <c r="BM57" s="1"/>
  <c r="BN55"/>
  <c r="BN56" s="1"/>
  <c r="BO55"/>
  <c r="BO56" s="1"/>
  <c r="BO57" s="1"/>
  <c r="BP55"/>
  <c r="BP56" s="1"/>
  <c r="BP57" s="1"/>
  <c r="BQ55"/>
  <c r="BQ56" s="1"/>
  <c r="BQ57" s="1"/>
  <c r="BR55"/>
  <c r="BR56" s="1"/>
  <c r="BS55"/>
  <c r="BS56" s="1"/>
  <c r="BT55"/>
  <c r="BT56" s="1"/>
  <c r="BU55"/>
  <c r="BU56" s="1"/>
  <c r="BU57" s="1"/>
  <c r="BV55"/>
  <c r="BV56" s="1"/>
  <c r="BW55"/>
  <c r="BW56" s="1"/>
  <c r="D55"/>
  <c r="E50"/>
  <c r="E51" s="1"/>
  <c r="E52" s="1"/>
  <c r="F50"/>
  <c r="F51" s="1"/>
  <c r="G50"/>
  <c r="G51" s="1"/>
  <c r="G52" s="1"/>
  <c r="G53" s="1"/>
  <c r="H50"/>
  <c r="H51" s="1"/>
  <c r="H52" s="1"/>
  <c r="H53" s="1"/>
  <c r="I50"/>
  <c r="I51" s="1"/>
  <c r="I52" s="1"/>
  <c r="J50"/>
  <c r="J51" s="1"/>
  <c r="K50"/>
  <c r="K51" s="1"/>
  <c r="K52" s="1"/>
  <c r="L50"/>
  <c r="L51" s="1"/>
  <c r="M50"/>
  <c r="M51" s="1"/>
  <c r="M52" s="1"/>
  <c r="N50"/>
  <c r="N51" s="1"/>
  <c r="O50"/>
  <c r="O51" s="1"/>
  <c r="P50"/>
  <c r="P51" s="1"/>
  <c r="P52" s="1"/>
  <c r="Q50"/>
  <c r="Q51" s="1"/>
  <c r="Q52" s="1"/>
  <c r="R50"/>
  <c r="R51" s="1"/>
  <c r="S50"/>
  <c r="S51" s="1"/>
  <c r="S52" s="1"/>
  <c r="T50"/>
  <c r="T51" s="1"/>
  <c r="U50"/>
  <c r="U51" s="1"/>
  <c r="U52" s="1"/>
  <c r="V50"/>
  <c r="V51" s="1"/>
  <c r="W50"/>
  <c r="W51" s="1"/>
  <c r="W52" s="1"/>
  <c r="X50"/>
  <c r="X51" s="1"/>
  <c r="X52" s="1"/>
  <c r="X53" s="1"/>
  <c r="Y50"/>
  <c r="Y51" s="1"/>
  <c r="Y52" s="1"/>
  <c r="Z50"/>
  <c r="Z51" s="1"/>
  <c r="AA50"/>
  <c r="AA51" s="1"/>
  <c r="AA52" s="1"/>
  <c r="AB50"/>
  <c r="AB51" s="1"/>
  <c r="AB52" s="1"/>
  <c r="AB53" s="1"/>
  <c r="AC50"/>
  <c r="AC51" s="1"/>
  <c r="AD50"/>
  <c r="AD51" s="1"/>
  <c r="AE50"/>
  <c r="AE51" s="1"/>
  <c r="AE52" s="1"/>
  <c r="AF50"/>
  <c r="AF51" s="1"/>
  <c r="AG50"/>
  <c r="AG51" s="1"/>
  <c r="AG52" s="1"/>
  <c r="AH50"/>
  <c r="AH51" s="1"/>
  <c r="AI50"/>
  <c r="AI51" s="1"/>
  <c r="AJ50"/>
  <c r="AJ51" s="1"/>
  <c r="AK50"/>
  <c r="AK51" s="1"/>
  <c r="AK52" s="1"/>
  <c r="AL50"/>
  <c r="AL51" s="1"/>
  <c r="AM50"/>
  <c r="AM51" s="1"/>
  <c r="AM52" s="1"/>
  <c r="AM53" s="1"/>
  <c r="AN50"/>
  <c r="AN51" s="1"/>
  <c r="AN52" s="1"/>
  <c r="AN53" s="1"/>
  <c r="AO50"/>
  <c r="AO51" s="1"/>
  <c r="AO52" s="1"/>
  <c r="AP50"/>
  <c r="AP51" s="1"/>
  <c r="AQ50"/>
  <c r="AQ51" s="1"/>
  <c r="AR50"/>
  <c r="AR51" s="1"/>
  <c r="AR52" s="1"/>
  <c r="AS50"/>
  <c r="AS51" s="1"/>
  <c r="AS52" s="1"/>
  <c r="AT50"/>
  <c r="AT51" s="1"/>
  <c r="AU50"/>
  <c r="AU51" s="1"/>
  <c r="AV50"/>
  <c r="AV51" s="1"/>
  <c r="AV52" s="1"/>
  <c r="AW50"/>
  <c r="AW51" s="1"/>
  <c r="AW52" s="1"/>
  <c r="AX50"/>
  <c r="AX51" s="1"/>
  <c r="AY50"/>
  <c r="AY51" s="1"/>
  <c r="AZ50"/>
  <c r="AZ51" s="1"/>
  <c r="AZ52" s="1"/>
  <c r="BA50"/>
  <c r="BA51" s="1"/>
  <c r="BA52" s="1"/>
  <c r="BB50"/>
  <c r="BB51" s="1"/>
  <c r="BC50"/>
  <c r="BC51" s="1"/>
  <c r="BD50"/>
  <c r="BD51" s="1"/>
  <c r="BD52" s="1"/>
  <c r="BE50"/>
  <c r="BE51" s="1"/>
  <c r="BE52" s="1"/>
  <c r="BF50"/>
  <c r="BF51" s="1"/>
  <c r="BG50"/>
  <c r="BG51" s="1"/>
  <c r="BH50"/>
  <c r="BH51" s="1"/>
  <c r="BH52" s="1"/>
  <c r="BH53" s="1"/>
  <c r="BI50"/>
  <c r="BI51" s="1"/>
  <c r="BI52" s="1"/>
  <c r="BJ50"/>
  <c r="BJ51" s="1"/>
  <c r="BK50"/>
  <c r="BK51" s="1"/>
  <c r="BK52" s="1"/>
  <c r="BL50"/>
  <c r="BL51" s="1"/>
  <c r="BM50"/>
  <c r="BM51" s="1"/>
  <c r="BM52" s="1"/>
  <c r="BN50"/>
  <c r="BN51" s="1"/>
  <c r="BO50"/>
  <c r="BO51" s="1"/>
  <c r="BO52" s="1"/>
  <c r="BP50"/>
  <c r="BP51" s="1"/>
  <c r="BQ50"/>
  <c r="BQ51" s="1"/>
  <c r="BQ52" s="1"/>
  <c r="BR50"/>
  <c r="BR51" s="1"/>
  <c r="BS50"/>
  <c r="BS51" s="1"/>
  <c r="BS52" s="1"/>
  <c r="BS53" s="1"/>
  <c r="BT50"/>
  <c r="BT51" s="1"/>
  <c r="BT52" s="1"/>
  <c r="BT53" s="1"/>
  <c r="BU50"/>
  <c r="BU51" s="1"/>
  <c r="BU52" s="1"/>
  <c r="BV50"/>
  <c r="BV51" s="1"/>
  <c r="BW50"/>
  <c r="BW51" s="1"/>
  <c r="BW52" s="1"/>
  <c r="D50"/>
  <c r="D51" s="1"/>
  <c r="E45"/>
  <c r="E46" s="1"/>
  <c r="E48" s="1"/>
  <c r="F45"/>
  <c r="F46" s="1"/>
  <c r="G45"/>
  <c r="G46" s="1"/>
  <c r="H45"/>
  <c r="H46" s="1"/>
  <c r="H47" s="1"/>
  <c r="I45"/>
  <c r="I46" s="1"/>
  <c r="J45"/>
  <c r="J46" s="1"/>
  <c r="K45"/>
  <c r="K46" s="1"/>
  <c r="L45"/>
  <c r="L46" s="1"/>
  <c r="L48" s="1"/>
  <c r="M45"/>
  <c r="M46" s="1"/>
  <c r="N45"/>
  <c r="N46" s="1"/>
  <c r="O45"/>
  <c r="O46" s="1"/>
  <c r="P45"/>
  <c r="P46" s="1"/>
  <c r="P48" s="1"/>
  <c r="Q45"/>
  <c r="Q46" s="1"/>
  <c r="Q47" s="1"/>
  <c r="R45"/>
  <c r="R46" s="1"/>
  <c r="S45"/>
  <c r="S46" s="1"/>
  <c r="S47" s="1"/>
  <c r="T45"/>
  <c r="T46" s="1"/>
  <c r="U45"/>
  <c r="U46" s="1"/>
  <c r="V45"/>
  <c r="V46" s="1"/>
  <c r="W45"/>
  <c r="W46" s="1"/>
  <c r="W48" s="1"/>
  <c r="X45"/>
  <c r="X46" s="1"/>
  <c r="Y45"/>
  <c r="Y46" s="1"/>
  <c r="Y47" s="1"/>
  <c r="Z45"/>
  <c r="Z46" s="1"/>
  <c r="AA45"/>
  <c r="AA46" s="1"/>
  <c r="AB45"/>
  <c r="AB46" s="1"/>
  <c r="AB47" s="1"/>
  <c r="AC45"/>
  <c r="AC46" s="1"/>
  <c r="AD45"/>
  <c r="AD46" s="1"/>
  <c r="AE45"/>
  <c r="AE46" s="1"/>
  <c r="AF45"/>
  <c r="AF46" s="1"/>
  <c r="AF47" s="1"/>
  <c r="AF48" s="1"/>
  <c r="AG45"/>
  <c r="AG46" s="1"/>
  <c r="AG47" s="1"/>
  <c r="AH45"/>
  <c r="AH46" s="1"/>
  <c r="AI45"/>
  <c r="AI46" s="1"/>
  <c r="AI47" s="1"/>
  <c r="AJ45"/>
  <c r="AJ46" s="1"/>
  <c r="AJ48" s="1"/>
  <c r="AK45"/>
  <c r="AK46" s="1"/>
  <c r="AK48" s="1"/>
  <c r="AL45"/>
  <c r="AL46" s="1"/>
  <c r="AM45"/>
  <c r="AM46" s="1"/>
  <c r="AN45"/>
  <c r="AN46" s="1"/>
  <c r="AN47" s="1"/>
  <c r="AO45"/>
  <c r="AO46" s="1"/>
  <c r="AO47" s="1"/>
  <c r="AP45"/>
  <c r="AP46" s="1"/>
  <c r="AQ45"/>
  <c r="AQ46" s="1"/>
  <c r="AQ48" s="1"/>
  <c r="AR45"/>
  <c r="AR46" s="1"/>
  <c r="AR48" s="1"/>
  <c r="AS45"/>
  <c r="AS46" s="1"/>
  <c r="AT45"/>
  <c r="AT46" s="1"/>
  <c r="AU45"/>
  <c r="AU46" s="1"/>
  <c r="AU47" s="1"/>
  <c r="AV45"/>
  <c r="AV46" s="1"/>
  <c r="AV47" s="1"/>
  <c r="AW45"/>
  <c r="AW46" s="1"/>
  <c r="AW47" s="1"/>
  <c r="AX45"/>
  <c r="AX46" s="1"/>
  <c r="AY45"/>
  <c r="AY46" s="1"/>
  <c r="AY48" s="1"/>
  <c r="AZ45"/>
  <c r="AZ46" s="1"/>
  <c r="AZ48" s="1"/>
  <c r="BA45"/>
  <c r="BA46" s="1"/>
  <c r="BA48" s="1"/>
  <c r="BB45"/>
  <c r="BB46" s="1"/>
  <c r="BC45"/>
  <c r="BC46" s="1"/>
  <c r="BC48" s="1"/>
  <c r="BD45"/>
  <c r="BD46" s="1"/>
  <c r="BD48" s="1"/>
  <c r="BE45"/>
  <c r="BE46" s="1"/>
  <c r="BE48" s="1"/>
  <c r="BF45"/>
  <c r="BF46" s="1"/>
  <c r="BG45"/>
  <c r="BG46" s="1"/>
  <c r="BH45"/>
  <c r="BH46" s="1"/>
  <c r="BH48" s="1"/>
  <c r="BI45"/>
  <c r="BI46" s="1"/>
  <c r="BI48" s="1"/>
  <c r="BJ45"/>
  <c r="BJ46" s="1"/>
  <c r="BK45"/>
  <c r="BK46" s="1"/>
  <c r="BK48" s="1"/>
  <c r="BL45"/>
  <c r="BL46" s="1"/>
  <c r="BL47" s="1"/>
  <c r="BL48" s="1"/>
  <c r="BM45"/>
  <c r="BM46" s="1"/>
  <c r="BM48" s="1"/>
  <c r="BN45"/>
  <c r="BN46" s="1"/>
  <c r="BO45"/>
  <c r="BO46" s="1"/>
  <c r="BO48" s="1"/>
  <c r="BP45"/>
  <c r="BP46" s="1"/>
  <c r="BP48" s="1"/>
  <c r="BQ45"/>
  <c r="BQ46" s="1"/>
  <c r="BQ48" s="1"/>
  <c r="BR45"/>
  <c r="BR46" s="1"/>
  <c r="BS45"/>
  <c r="BS46" s="1"/>
  <c r="BS48" s="1"/>
  <c r="BT45"/>
  <c r="BT46" s="1"/>
  <c r="BT48" s="1"/>
  <c r="BU45"/>
  <c r="BU46" s="1"/>
  <c r="BU48" s="1"/>
  <c r="BV45"/>
  <c r="BV46" s="1"/>
  <c r="BW45"/>
  <c r="BW46" s="1"/>
  <c r="D45"/>
  <c r="D46" s="1"/>
  <c r="D47" s="1"/>
  <c r="E40"/>
  <c r="E41" s="1"/>
  <c r="F40"/>
  <c r="F41" s="1"/>
  <c r="G40"/>
  <c r="G41" s="1"/>
  <c r="H40"/>
  <c r="H41" s="1"/>
  <c r="H42" s="1"/>
  <c r="H43" s="1"/>
  <c r="I40"/>
  <c r="I41" s="1"/>
  <c r="J40"/>
  <c r="J41" s="1"/>
  <c r="K40"/>
  <c r="K41" s="1"/>
  <c r="K42" s="1"/>
  <c r="L40"/>
  <c r="L41" s="1"/>
  <c r="M40"/>
  <c r="M41" s="1"/>
  <c r="N40"/>
  <c r="N41" s="1"/>
  <c r="O40"/>
  <c r="O41" s="1"/>
  <c r="P40"/>
  <c r="P41" s="1"/>
  <c r="P42" s="1"/>
  <c r="Q40"/>
  <c r="Q41" s="1"/>
  <c r="R40"/>
  <c r="R41" s="1"/>
  <c r="S40"/>
  <c r="S41" s="1"/>
  <c r="T40"/>
  <c r="T41" s="1"/>
  <c r="T42" s="1"/>
  <c r="U40"/>
  <c r="U41" s="1"/>
  <c r="V40"/>
  <c r="V41" s="1"/>
  <c r="W40"/>
  <c r="W41" s="1"/>
  <c r="W42" s="1"/>
  <c r="X40"/>
  <c r="X41" s="1"/>
  <c r="Y40"/>
  <c r="Y41" s="1"/>
  <c r="Z40"/>
  <c r="Z41" s="1"/>
  <c r="AA40"/>
  <c r="AA41" s="1"/>
  <c r="AB40"/>
  <c r="AB41" s="1"/>
  <c r="AB42" s="1"/>
  <c r="AB43" s="1"/>
  <c r="AC40"/>
  <c r="AC41" s="1"/>
  <c r="AD40"/>
  <c r="AD41" s="1"/>
  <c r="AE40"/>
  <c r="AE41" s="1"/>
  <c r="AF40"/>
  <c r="AF41" s="1"/>
  <c r="AG40"/>
  <c r="AG41" s="1"/>
  <c r="AH40"/>
  <c r="AH41" s="1"/>
  <c r="AI40"/>
  <c r="AI41" s="1"/>
  <c r="AJ40"/>
  <c r="AJ41" s="1"/>
  <c r="AJ42" s="1"/>
  <c r="AK40"/>
  <c r="AK41" s="1"/>
  <c r="AL40"/>
  <c r="AL41" s="1"/>
  <c r="AM40"/>
  <c r="AM41" s="1"/>
  <c r="AM42" s="1"/>
  <c r="AN40"/>
  <c r="AN41" s="1"/>
  <c r="AN42" s="1"/>
  <c r="AN43" s="1"/>
  <c r="AO40"/>
  <c r="AO41" s="1"/>
  <c r="AP40"/>
  <c r="AP41" s="1"/>
  <c r="AQ40"/>
  <c r="AQ41" s="1"/>
  <c r="AR40"/>
  <c r="AR41" s="1"/>
  <c r="AR42" s="1"/>
  <c r="AS40"/>
  <c r="AS41" s="1"/>
  <c r="AT40"/>
  <c r="AT41" s="1"/>
  <c r="AU40"/>
  <c r="AU41" s="1"/>
  <c r="AV40"/>
  <c r="AV41" s="1"/>
  <c r="AV42" s="1"/>
  <c r="AW40"/>
  <c r="AW41" s="1"/>
  <c r="AX40"/>
  <c r="AX41" s="1"/>
  <c r="AY40"/>
  <c r="AY41" s="1"/>
  <c r="AY42" s="1"/>
  <c r="AZ40"/>
  <c r="AZ41" s="1"/>
  <c r="AZ42" s="1"/>
  <c r="BA40"/>
  <c r="BA41" s="1"/>
  <c r="BB40"/>
  <c r="BB41" s="1"/>
  <c r="BC40"/>
  <c r="BC41" s="1"/>
  <c r="BD40"/>
  <c r="BD41" s="1"/>
  <c r="BD42" s="1"/>
  <c r="BE40"/>
  <c r="BE41" s="1"/>
  <c r="BF40"/>
  <c r="BF41" s="1"/>
  <c r="BG40"/>
  <c r="BG41" s="1"/>
  <c r="BG42" s="1"/>
  <c r="BH40"/>
  <c r="BH41" s="1"/>
  <c r="BH42" s="1"/>
  <c r="BH43" s="1"/>
  <c r="BI40"/>
  <c r="BI41" s="1"/>
  <c r="BJ40"/>
  <c r="BJ41" s="1"/>
  <c r="BK40"/>
  <c r="BK41" s="1"/>
  <c r="BL40"/>
  <c r="BL41" s="1"/>
  <c r="BL42" s="1"/>
  <c r="BL43" s="1"/>
  <c r="BM40"/>
  <c r="BM41" s="1"/>
  <c r="BN40"/>
  <c r="BN41" s="1"/>
  <c r="BO40"/>
  <c r="BO41" s="1"/>
  <c r="BO42" s="1"/>
  <c r="BP40"/>
  <c r="BP41" s="1"/>
  <c r="BP42" s="1"/>
  <c r="BQ40"/>
  <c r="BQ41" s="1"/>
  <c r="BR40"/>
  <c r="BR41" s="1"/>
  <c r="BS40"/>
  <c r="BS41" s="1"/>
  <c r="BT40"/>
  <c r="BT41" s="1"/>
  <c r="BT42" s="1"/>
  <c r="BT43" s="1"/>
  <c r="BU40"/>
  <c r="BU41" s="1"/>
  <c r="BV40"/>
  <c r="BV41" s="1"/>
  <c r="BW40"/>
  <c r="BW41" s="1"/>
  <c r="BW42" s="1"/>
  <c r="D40"/>
  <c r="D41" s="1"/>
  <c r="D42" s="1"/>
  <c r="E35"/>
  <c r="E36" s="1"/>
  <c r="F35"/>
  <c r="F36" s="1"/>
  <c r="G35"/>
  <c r="G36" s="1"/>
  <c r="H35"/>
  <c r="H36" s="1"/>
  <c r="H37" s="1"/>
  <c r="I35"/>
  <c r="I36" s="1"/>
  <c r="J35"/>
  <c r="J36" s="1"/>
  <c r="K35"/>
  <c r="K36" s="1"/>
  <c r="L35"/>
  <c r="L36" s="1"/>
  <c r="M35"/>
  <c r="M36" s="1"/>
  <c r="N35"/>
  <c r="N36" s="1"/>
  <c r="O35"/>
  <c r="O36" s="1"/>
  <c r="P35"/>
  <c r="P36" s="1"/>
  <c r="Q35"/>
  <c r="Q36" s="1"/>
  <c r="R35"/>
  <c r="R36" s="1"/>
  <c r="S35"/>
  <c r="S36" s="1"/>
  <c r="T35"/>
  <c r="T36" s="1"/>
  <c r="U35"/>
  <c r="U36" s="1"/>
  <c r="U37" s="1"/>
  <c r="V35"/>
  <c r="V36" s="1"/>
  <c r="W35"/>
  <c r="W36" s="1"/>
  <c r="W38" s="1"/>
  <c r="X35"/>
  <c r="X36" s="1"/>
  <c r="X37" s="1"/>
  <c r="Y35"/>
  <c r="Y36" s="1"/>
  <c r="Z35"/>
  <c r="Z36" s="1"/>
  <c r="AA35"/>
  <c r="AA36" s="1"/>
  <c r="AB35"/>
  <c r="AB36" s="1"/>
  <c r="AC35"/>
  <c r="AC36" s="1"/>
  <c r="AC37" s="1"/>
  <c r="AD35"/>
  <c r="AD36" s="1"/>
  <c r="AE35"/>
  <c r="AE36" s="1"/>
  <c r="AF35"/>
  <c r="AF36" s="1"/>
  <c r="AG35"/>
  <c r="AG36" s="1"/>
  <c r="AH35"/>
  <c r="AH36" s="1"/>
  <c r="AI35"/>
  <c r="AI36" s="1"/>
  <c r="AJ35"/>
  <c r="AJ36" s="1"/>
  <c r="AJ37" s="1"/>
  <c r="AJ38" s="1"/>
  <c r="AK35"/>
  <c r="AK36" s="1"/>
  <c r="AL35"/>
  <c r="AL36" s="1"/>
  <c r="AM35"/>
  <c r="AM36" s="1"/>
  <c r="AN35"/>
  <c r="AN36" s="1"/>
  <c r="AN37" s="1"/>
  <c r="AO35"/>
  <c r="AO36" s="1"/>
  <c r="AP35"/>
  <c r="AP36" s="1"/>
  <c r="AQ35"/>
  <c r="AQ36" s="1"/>
  <c r="AR35"/>
  <c r="AR36" s="1"/>
  <c r="AR37" s="1"/>
  <c r="AR38" s="1"/>
  <c r="AS35"/>
  <c r="AS36" s="1"/>
  <c r="AS37" s="1"/>
  <c r="AT35"/>
  <c r="AT36" s="1"/>
  <c r="AU35"/>
  <c r="AU36" s="1"/>
  <c r="AV35"/>
  <c r="AV36" s="1"/>
  <c r="AW35"/>
  <c r="AW36" s="1"/>
  <c r="AX35"/>
  <c r="AX36" s="1"/>
  <c r="AY35"/>
  <c r="AY36" s="1"/>
  <c r="AZ35"/>
  <c r="AZ36" s="1"/>
  <c r="BA35"/>
  <c r="BA36" s="1"/>
  <c r="BA37" s="1"/>
  <c r="BB35"/>
  <c r="BB36" s="1"/>
  <c r="BC35"/>
  <c r="BC36" s="1"/>
  <c r="BD35"/>
  <c r="BD36" s="1"/>
  <c r="BE35"/>
  <c r="BE36" s="1"/>
  <c r="BF35"/>
  <c r="BF36" s="1"/>
  <c r="BG35"/>
  <c r="BG36" s="1"/>
  <c r="BH35"/>
  <c r="BH36" s="1"/>
  <c r="BH37" s="1"/>
  <c r="BI35"/>
  <c r="BI36" s="1"/>
  <c r="BI37" s="1"/>
  <c r="BJ35"/>
  <c r="BJ36" s="1"/>
  <c r="BK35"/>
  <c r="BK36" s="1"/>
  <c r="BL35"/>
  <c r="BL36" s="1"/>
  <c r="BL37" s="1"/>
  <c r="BL38" s="1"/>
  <c r="BM35"/>
  <c r="BM36" s="1"/>
  <c r="BM38" s="1"/>
  <c r="BN35"/>
  <c r="BN36" s="1"/>
  <c r="BO35"/>
  <c r="BO36" s="1"/>
  <c r="BO37" s="1"/>
  <c r="BP35"/>
  <c r="BP36" s="1"/>
  <c r="BQ35"/>
  <c r="BQ36" s="1"/>
  <c r="BQ37" s="1"/>
  <c r="BR35"/>
  <c r="BR36" s="1"/>
  <c r="BS35"/>
  <c r="BS36" s="1"/>
  <c r="BT35"/>
  <c r="BT36" s="1"/>
  <c r="BU35"/>
  <c r="BU36" s="1"/>
  <c r="BV35"/>
  <c r="BV36" s="1"/>
  <c r="BW35"/>
  <c r="BW36" s="1"/>
  <c r="D35"/>
  <c r="E30"/>
  <c r="E31" s="1"/>
  <c r="E32" s="1"/>
  <c r="F30"/>
  <c r="F31" s="1"/>
  <c r="G30"/>
  <c r="G31" s="1"/>
  <c r="G32" s="1"/>
  <c r="H30"/>
  <c r="H31" s="1"/>
  <c r="H32" s="1"/>
  <c r="I30"/>
  <c r="I31" s="1"/>
  <c r="I32" s="1"/>
  <c r="J30"/>
  <c r="J31" s="1"/>
  <c r="K30"/>
  <c r="K31" s="1"/>
  <c r="L30"/>
  <c r="L31" s="1"/>
  <c r="L32" s="1"/>
  <c r="M30"/>
  <c r="M31" s="1"/>
  <c r="M32" s="1"/>
  <c r="N30"/>
  <c r="N31" s="1"/>
  <c r="O30"/>
  <c r="O31" s="1"/>
  <c r="P30"/>
  <c r="P31" s="1"/>
  <c r="Q30"/>
  <c r="Q31" s="1"/>
  <c r="Q32" s="1"/>
  <c r="R30"/>
  <c r="R31" s="1"/>
  <c r="S30"/>
  <c r="S31" s="1"/>
  <c r="T30"/>
  <c r="T31" s="1"/>
  <c r="U30"/>
  <c r="U31" s="1"/>
  <c r="U32" s="1"/>
  <c r="V30"/>
  <c r="V31" s="1"/>
  <c r="V33" s="1"/>
  <c r="W30"/>
  <c r="W31" s="1"/>
  <c r="W32" s="1"/>
  <c r="W33" s="1"/>
  <c r="X30"/>
  <c r="X31" s="1"/>
  <c r="Y30"/>
  <c r="Y31" s="1"/>
  <c r="Y32" s="1"/>
  <c r="Z30"/>
  <c r="Z31" s="1"/>
  <c r="AA30"/>
  <c r="AA31" s="1"/>
  <c r="AB30"/>
  <c r="AB31" s="1"/>
  <c r="AC30"/>
  <c r="AC31" s="1"/>
  <c r="AC32" s="1"/>
  <c r="AD30"/>
  <c r="AD31" s="1"/>
  <c r="AE30"/>
  <c r="AE31" s="1"/>
  <c r="AF30"/>
  <c r="AF31" s="1"/>
  <c r="AG30"/>
  <c r="AG31" s="1"/>
  <c r="AG32" s="1"/>
  <c r="AH30"/>
  <c r="AH31" s="1"/>
  <c r="AI30"/>
  <c r="AI31" s="1"/>
  <c r="AJ30"/>
  <c r="AJ31" s="1"/>
  <c r="AJ32" s="1"/>
  <c r="AJ33" s="1"/>
  <c r="AK30"/>
  <c r="AK31" s="1"/>
  <c r="AK32" s="1"/>
  <c r="AL30"/>
  <c r="AL31" s="1"/>
  <c r="AM30"/>
  <c r="AM31" s="1"/>
  <c r="AM32" s="1"/>
  <c r="AN30"/>
  <c r="AN31" s="1"/>
  <c r="AN32" s="1"/>
  <c r="AO30"/>
  <c r="AO31" s="1"/>
  <c r="AO32" s="1"/>
  <c r="AP30"/>
  <c r="AP31" s="1"/>
  <c r="AQ30"/>
  <c r="AQ31" s="1"/>
  <c r="AR30"/>
  <c r="AR31" s="1"/>
  <c r="AR32" s="1"/>
  <c r="AR33" s="1"/>
  <c r="AS30"/>
  <c r="AS31" s="1"/>
  <c r="AS32" s="1"/>
  <c r="AT30"/>
  <c r="AT31" s="1"/>
  <c r="AU30"/>
  <c r="AU31" s="1"/>
  <c r="AV30"/>
  <c r="AV31" s="1"/>
  <c r="AV32" s="1"/>
  <c r="AW30"/>
  <c r="AW31" s="1"/>
  <c r="AW32" s="1"/>
  <c r="AX30"/>
  <c r="AX31" s="1"/>
  <c r="AX32" s="1"/>
  <c r="AY30"/>
  <c r="AY31" s="1"/>
  <c r="AZ30"/>
  <c r="AZ31" s="1"/>
  <c r="AZ32" s="1"/>
  <c r="BA30"/>
  <c r="BA31" s="1"/>
  <c r="BA32" s="1"/>
  <c r="BB30"/>
  <c r="BB31" s="1"/>
  <c r="BC30"/>
  <c r="BC31" s="1"/>
  <c r="BC32" s="1"/>
  <c r="BC33" s="1"/>
  <c r="BD30"/>
  <c r="BD31" s="1"/>
  <c r="BE30"/>
  <c r="BE31" s="1"/>
  <c r="BE32" s="1"/>
  <c r="BF30"/>
  <c r="BF31" s="1"/>
  <c r="BG30"/>
  <c r="BG31" s="1"/>
  <c r="BH30"/>
  <c r="BH31" s="1"/>
  <c r="BH33" s="1"/>
  <c r="BI30"/>
  <c r="BI31" s="1"/>
  <c r="BI32" s="1"/>
  <c r="BJ30"/>
  <c r="BJ31" s="1"/>
  <c r="BK30"/>
  <c r="BK31" s="1"/>
  <c r="BL30"/>
  <c r="BL31" s="1"/>
  <c r="BL32" s="1"/>
  <c r="BL33" s="1"/>
  <c r="BM30"/>
  <c r="BM31" s="1"/>
  <c r="BN30"/>
  <c r="BN31" s="1"/>
  <c r="BN32" s="1"/>
  <c r="BO30"/>
  <c r="BO31" s="1"/>
  <c r="BO32" s="1"/>
  <c r="BP30"/>
  <c r="BP31" s="1"/>
  <c r="BP32" s="1"/>
  <c r="BQ30"/>
  <c r="BQ31" s="1"/>
  <c r="BQ32" s="1"/>
  <c r="BR30"/>
  <c r="BR31" s="1"/>
  <c r="BS30"/>
  <c r="BS31" s="1"/>
  <c r="BS32" s="1"/>
  <c r="BT30"/>
  <c r="BT31" s="1"/>
  <c r="BT32" s="1"/>
  <c r="BU30"/>
  <c r="BU31" s="1"/>
  <c r="BU32" s="1"/>
  <c r="BV30"/>
  <c r="BV31" s="1"/>
  <c r="BW30"/>
  <c r="BW31" s="1"/>
  <c r="D30"/>
  <c r="D31" s="1"/>
  <c r="D32" s="1"/>
  <c r="E25"/>
  <c r="E26" s="1"/>
  <c r="F25"/>
  <c r="F26" s="1"/>
  <c r="G25"/>
  <c r="G26" s="1"/>
  <c r="H25"/>
  <c r="H26" s="1"/>
  <c r="H27" s="1"/>
  <c r="I25"/>
  <c r="I26" s="1"/>
  <c r="I27" s="1"/>
  <c r="J25"/>
  <c r="J26" s="1"/>
  <c r="K25"/>
  <c r="K26" s="1"/>
  <c r="L25"/>
  <c r="L26" s="1"/>
  <c r="L27" s="1"/>
  <c r="M25"/>
  <c r="M26" s="1"/>
  <c r="N25"/>
  <c r="N26" s="1"/>
  <c r="O25"/>
  <c r="O26" s="1"/>
  <c r="P25"/>
  <c r="P26" s="1"/>
  <c r="P27" s="1"/>
  <c r="Q25"/>
  <c r="Q26" s="1"/>
  <c r="Q27" s="1"/>
  <c r="R25"/>
  <c r="R26" s="1"/>
  <c r="S25"/>
  <c r="S26" s="1"/>
  <c r="T25"/>
  <c r="T26" s="1"/>
  <c r="T27" s="1"/>
  <c r="T28" s="1"/>
  <c r="U25"/>
  <c r="U26" s="1"/>
  <c r="U27" s="1"/>
  <c r="V25"/>
  <c r="V26" s="1"/>
  <c r="W25"/>
  <c r="W26" s="1"/>
  <c r="X25"/>
  <c r="X26" s="1"/>
  <c r="Y25"/>
  <c r="Y26" s="1"/>
  <c r="Y27" s="1"/>
  <c r="Z25"/>
  <c r="Z26" s="1"/>
  <c r="AA25"/>
  <c r="AA26" s="1"/>
  <c r="AB25"/>
  <c r="AB26" s="1"/>
  <c r="AB27" s="1"/>
  <c r="AC25"/>
  <c r="AC26" s="1"/>
  <c r="AC27" s="1"/>
  <c r="AD25"/>
  <c r="AD26" s="1"/>
  <c r="AE25"/>
  <c r="AE26" s="1"/>
  <c r="AF25"/>
  <c r="AF26" s="1"/>
  <c r="AF27" s="1"/>
  <c r="AG25"/>
  <c r="AG26" s="1"/>
  <c r="AG27" s="1"/>
  <c r="AH25"/>
  <c r="AH26" s="1"/>
  <c r="AI25"/>
  <c r="AI26" s="1"/>
  <c r="AI27" s="1"/>
  <c r="AJ25"/>
  <c r="AJ26" s="1"/>
  <c r="AJ27" s="1"/>
  <c r="AJ28" s="1"/>
  <c r="AK25"/>
  <c r="AK26" s="1"/>
  <c r="AL25"/>
  <c r="AL26" s="1"/>
  <c r="AM25"/>
  <c r="AM26" s="1"/>
  <c r="AN25"/>
  <c r="AN26" s="1"/>
  <c r="AO25"/>
  <c r="AO26" s="1"/>
  <c r="AO27" s="1"/>
  <c r="AP25"/>
  <c r="AP26" s="1"/>
  <c r="AQ25"/>
  <c r="AQ26" s="1"/>
  <c r="AR25"/>
  <c r="AR26" s="1"/>
  <c r="AR27" s="1"/>
  <c r="AS25"/>
  <c r="AS26" s="1"/>
  <c r="AS27" s="1"/>
  <c r="AT25"/>
  <c r="AT26" s="1"/>
  <c r="AU25"/>
  <c r="AU26" s="1"/>
  <c r="AV25"/>
  <c r="AV26" s="1"/>
  <c r="AV27" s="1"/>
  <c r="AW25"/>
  <c r="AW26" s="1"/>
  <c r="AW27" s="1"/>
  <c r="AX25"/>
  <c r="AX26" s="1"/>
  <c r="AY25"/>
  <c r="AY26" s="1"/>
  <c r="AY27" s="1"/>
  <c r="AZ25"/>
  <c r="AZ26" s="1"/>
  <c r="BA25"/>
  <c r="BA26" s="1"/>
  <c r="BA27" s="1"/>
  <c r="BB25"/>
  <c r="BB26" s="1"/>
  <c r="BC25"/>
  <c r="BC26" s="1"/>
  <c r="BD25"/>
  <c r="BD26" s="1"/>
  <c r="BD27" s="1"/>
  <c r="BE25"/>
  <c r="BE26" s="1"/>
  <c r="BF25"/>
  <c r="BF26" s="1"/>
  <c r="BG25"/>
  <c r="BG26" s="1"/>
  <c r="BH25"/>
  <c r="BH26" s="1"/>
  <c r="BH27" s="1"/>
  <c r="BI25"/>
  <c r="BI26" s="1"/>
  <c r="BI27" s="1"/>
  <c r="BJ25"/>
  <c r="BJ26" s="1"/>
  <c r="BK25"/>
  <c r="BK26" s="1"/>
  <c r="BL25"/>
  <c r="BL26" s="1"/>
  <c r="BL27" s="1"/>
  <c r="BM25"/>
  <c r="BM26" s="1"/>
  <c r="BM27" s="1"/>
  <c r="BN25"/>
  <c r="BN26" s="1"/>
  <c r="BO25"/>
  <c r="BO26" s="1"/>
  <c r="BP25"/>
  <c r="BP26" s="1"/>
  <c r="BP28" s="1"/>
  <c r="BQ25"/>
  <c r="BQ26" s="1"/>
  <c r="BQ27" s="1"/>
  <c r="BR25"/>
  <c r="BR26" s="1"/>
  <c r="BS25"/>
  <c r="BS26" s="1"/>
  <c r="BS27" s="1"/>
  <c r="BT25"/>
  <c r="BT26" s="1"/>
  <c r="BU25"/>
  <c r="BU26" s="1"/>
  <c r="BU27" s="1"/>
  <c r="BV25"/>
  <c r="BV26" s="1"/>
  <c r="BW25"/>
  <c r="BW26" s="1"/>
  <c r="D25"/>
  <c r="D26" s="1"/>
  <c r="D27" s="1"/>
  <c r="E20"/>
  <c r="E21" s="1"/>
  <c r="F20"/>
  <c r="F21" s="1"/>
  <c r="G20"/>
  <c r="G21" s="1"/>
  <c r="G22" s="1"/>
  <c r="H20"/>
  <c r="H21" s="1"/>
  <c r="H22" s="1"/>
  <c r="I20"/>
  <c r="I21" s="1"/>
  <c r="J20"/>
  <c r="J21" s="1"/>
  <c r="K20"/>
  <c r="K21" s="1"/>
  <c r="L20"/>
  <c r="L21" s="1"/>
  <c r="L22" s="1"/>
  <c r="M20"/>
  <c r="M21" s="1"/>
  <c r="N20"/>
  <c r="N21" s="1"/>
  <c r="O20"/>
  <c r="O21" s="1"/>
  <c r="O23" s="1"/>
  <c r="P20"/>
  <c r="P21" s="1"/>
  <c r="Q20"/>
  <c r="Q21" s="1"/>
  <c r="Q23" s="1"/>
  <c r="R20"/>
  <c r="R21" s="1"/>
  <c r="S20"/>
  <c r="S21" s="1"/>
  <c r="S23" s="1"/>
  <c r="T20"/>
  <c r="T21" s="1"/>
  <c r="T23" s="1"/>
  <c r="U20"/>
  <c r="U21" s="1"/>
  <c r="U23" s="1"/>
  <c r="V20"/>
  <c r="V21" s="1"/>
  <c r="W20"/>
  <c r="W21" s="1"/>
  <c r="W23" s="1"/>
  <c r="X20"/>
  <c r="X21" s="1"/>
  <c r="X22" s="1"/>
  <c r="Y20"/>
  <c r="Y21" s="1"/>
  <c r="Z20"/>
  <c r="Z21" s="1"/>
  <c r="AA20"/>
  <c r="AA21" s="1"/>
  <c r="AB20"/>
  <c r="AB21" s="1"/>
  <c r="AC20"/>
  <c r="AC21" s="1"/>
  <c r="AD20"/>
  <c r="AD21" s="1"/>
  <c r="AE20"/>
  <c r="AE21" s="1"/>
  <c r="AF20"/>
  <c r="AF21" s="1"/>
  <c r="AF23" s="1"/>
  <c r="AG20"/>
  <c r="AG21" s="1"/>
  <c r="AH20"/>
  <c r="AH21" s="1"/>
  <c r="AI20"/>
  <c r="AI21" s="1"/>
  <c r="AJ20"/>
  <c r="AJ21" s="1"/>
  <c r="AK20"/>
  <c r="AK21" s="1"/>
  <c r="AL20"/>
  <c r="AL21" s="1"/>
  <c r="AM20"/>
  <c r="AM21" s="1"/>
  <c r="AN20"/>
  <c r="AN21" s="1"/>
  <c r="AN22" s="1"/>
  <c r="AN23" s="1"/>
  <c r="AO20"/>
  <c r="AO21" s="1"/>
  <c r="AP20"/>
  <c r="AP21" s="1"/>
  <c r="AQ20"/>
  <c r="AQ21" s="1"/>
  <c r="AQ23" s="1"/>
  <c r="AR20"/>
  <c r="AR21" s="1"/>
  <c r="AR23" s="1"/>
  <c r="AS20"/>
  <c r="AS21" s="1"/>
  <c r="AS23" s="1"/>
  <c r="AT20"/>
  <c r="AT21" s="1"/>
  <c r="AU20"/>
  <c r="AU21" s="1"/>
  <c r="AU23" s="1"/>
  <c r="AV20"/>
  <c r="AV21" s="1"/>
  <c r="AV23" s="1"/>
  <c r="AW20"/>
  <c r="AW21" s="1"/>
  <c r="AW23" s="1"/>
  <c r="AX20"/>
  <c r="AX21" s="1"/>
  <c r="AY20"/>
  <c r="AY21" s="1"/>
  <c r="AY23" s="1"/>
  <c r="AZ20"/>
  <c r="AZ21" s="1"/>
  <c r="AZ23" s="1"/>
  <c r="BA20"/>
  <c r="BA21" s="1"/>
  <c r="BA23" s="1"/>
  <c r="BB20"/>
  <c r="BB21" s="1"/>
  <c r="BC20"/>
  <c r="BC21" s="1"/>
  <c r="BC23" s="1"/>
  <c r="BD20"/>
  <c r="BD21" s="1"/>
  <c r="BD23" s="1"/>
  <c r="BE20"/>
  <c r="BE21" s="1"/>
  <c r="BF20"/>
  <c r="BF21" s="1"/>
  <c r="BG20"/>
  <c r="BG21" s="1"/>
  <c r="BH20"/>
  <c r="BH21" s="1"/>
  <c r="BH23" s="1"/>
  <c r="BI20"/>
  <c r="BI21" s="1"/>
  <c r="BJ20"/>
  <c r="BJ21" s="1"/>
  <c r="BK20"/>
  <c r="BK21" s="1"/>
  <c r="BL20"/>
  <c r="BL21" s="1"/>
  <c r="BL23" s="1"/>
  <c r="BM20"/>
  <c r="BM21" s="1"/>
  <c r="BM23" s="1"/>
  <c r="BN20"/>
  <c r="BN21" s="1"/>
  <c r="BO20"/>
  <c r="BO21" s="1"/>
  <c r="BO23" s="1"/>
  <c r="BP20"/>
  <c r="BP21" s="1"/>
  <c r="BP23" s="1"/>
  <c r="BQ20"/>
  <c r="BQ21" s="1"/>
  <c r="BQ23" s="1"/>
  <c r="BR20"/>
  <c r="BR21" s="1"/>
  <c r="BS20"/>
  <c r="BS21" s="1"/>
  <c r="BS23" s="1"/>
  <c r="BT20"/>
  <c r="BT21" s="1"/>
  <c r="BT23" s="1"/>
  <c r="BU20"/>
  <c r="BU21" s="1"/>
  <c r="BU23" s="1"/>
  <c r="BV20"/>
  <c r="BV21" s="1"/>
  <c r="BW20"/>
  <c r="BW21" s="1"/>
  <c r="BW23" s="1"/>
  <c r="D20"/>
  <c r="D21" s="1"/>
  <c r="E15"/>
  <c r="E16" s="1"/>
  <c r="F15"/>
  <c r="F16" s="1"/>
  <c r="F17" s="1"/>
  <c r="F18" s="1"/>
  <c r="G15"/>
  <c r="G16" s="1"/>
  <c r="G17" s="1"/>
  <c r="G18" s="1"/>
  <c r="H15"/>
  <c r="H16" s="1"/>
  <c r="H17" s="1"/>
  <c r="H18" s="1"/>
  <c r="I15"/>
  <c r="I16" s="1"/>
  <c r="I17" s="1"/>
  <c r="I18" s="1"/>
  <c r="J15"/>
  <c r="J16" s="1"/>
  <c r="J17" s="1"/>
  <c r="J18" s="1"/>
  <c r="K15"/>
  <c r="K16" s="1"/>
  <c r="K17" s="1"/>
  <c r="K18" s="1"/>
  <c r="L15"/>
  <c r="L16" s="1"/>
  <c r="L17" s="1"/>
  <c r="L18" s="1"/>
  <c r="M15"/>
  <c r="M16" s="1"/>
  <c r="M17" s="1"/>
  <c r="M18" s="1"/>
  <c r="N15"/>
  <c r="N16" s="1"/>
  <c r="N17" s="1"/>
  <c r="N18" s="1"/>
  <c r="O15"/>
  <c r="O16" s="1"/>
  <c r="O17" s="1"/>
  <c r="O18" s="1"/>
  <c r="P15"/>
  <c r="P16" s="1"/>
  <c r="P17" s="1"/>
  <c r="P18" s="1"/>
  <c r="Q15"/>
  <c r="Q16" s="1"/>
  <c r="Q17" s="1"/>
  <c r="Q18" s="1"/>
  <c r="R15"/>
  <c r="R16" s="1"/>
  <c r="R17" s="1"/>
  <c r="R18" s="1"/>
  <c r="S15"/>
  <c r="S16" s="1"/>
  <c r="S17" s="1"/>
  <c r="S18" s="1"/>
  <c r="T15"/>
  <c r="T16" s="1"/>
  <c r="T17" s="1"/>
  <c r="T18" s="1"/>
  <c r="U15"/>
  <c r="U16" s="1"/>
  <c r="U17" s="1"/>
  <c r="U18" s="1"/>
  <c r="V15"/>
  <c r="V16" s="1"/>
  <c r="V17" s="1"/>
  <c r="V18" s="1"/>
  <c r="W15"/>
  <c r="W16" s="1"/>
  <c r="W17" s="1"/>
  <c r="W18" s="1"/>
  <c r="X15"/>
  <c r="X16" s="1"/>
  <c r="X17" s="1"/>
  <c r="X18" s="1"/>
  <c r="Y15"/>
  <c r="Y16" s="1"/>
  <c r="Y17" s="1"/>
  <c r="Y18" s="1"/>
  <c r="Z15"/>
  <c r="Z16" s="1"/>
  <c r="Z17" s="1"/>
  <c r="Z18" s="1"/>
  <c r="AA15"/>
  <c r="AA16" s="1"/>
  <c r="AA17" s="1"/>
  <c r="AA18" s="1"/>
  <c r="AB15"/>
  <c r="AB16" s="1"/>
  <c r="AB17" s="1"/>
  <c r="AB18" s="1"/>
  <c r="AC15"/>
  <c r="AC16" s="1"/>
  <c r="AC17" s="1"/>
  <c r="AC18" s="1"/>
  <c r="AD15"/>
  <c r="AD16" s="1"/>
  <c r="AD17" s="1"/>
  <c r="AD18" s="1"/>
  <c r="AE15"/>
  <c r="AE16" s="1"/>
  <c r="AE17" s="1"/>
  <c r="AE18" s="1"/>
  <c r="AF15"/>
  <c r="AF16" s="1"/>
  <c r="AF17" s="1"/>
  <c r="AF18" s="1"/>
  <c r="AG15"/>
  <c r="AG16" s="1"/>
  <c r="AG17" s="1"/>
  <c r="AG18" s="1"/>
  <c r="AH15"/>
  <c r="AH16" s="1"/>
  <c r="AH17" s="1"/>
  <c r="AH18" s="1"/>
  <c r="AI15"/>
  <c r="AI16" s="1"/>
  <c r="AI17" s="1"/>
  <c r="AI18" s="1"/>
  <c r="AJ15"/>
  <c r="AJ16" s="1"/>
  <c r="AJ17" s="1"/>
  <c r="AJ18" s="1"/>
  <c r="AK15"/>
  <c r="AK16" s="1"/>
  <c r="AK17" s="1"/>
  <c r="AK18" s="1"/>
  <c r="AL15"/>
  <c r="AL16" s="1"/>
  <c r="AL17" s="1"/>
  <c r="AL18" s="1"/>
  <c r="AM15"/>
  <c r="AM16" s="1"/>
  <c r="AM17" s="1"/>
  <c r="AM18" s="1"/>
  <c r="AN15"/>
  <c r="AN16" s="1"/>
  <c r="AN17" s="1"/>
  <c r="AN18" s="1"/>
  <c r="AO15"/>
  <c r="AO16" s="1"/>
  <c r="AO17" s="1"/>
  <c r="AO18" s="1"/>
  <c r="AP15"/>
  <c r="AP16" s="1"/>
  <c r="AP17" s="1"/>
  <c r="AP18" s="1"/>
  <c r="AQ15"/>
  <c r="AQ16" s="1"/>
  <c r="AQ17" s="1"/>
  <c r="AQ18" s="1"/>
  <c r="AR15"/>
  <c r="AR16" s="1"/>
  <c r="AR17" s="1"/>
  <c r="AR18" s="1"/>
  <c r="AS15"/>
  <c r="AS16" s="1"/>
  <c r="AS17" s="1"/>
  <c r="AS18" s="1"/>
  <c r="AT15"/>
  <c r="AT16" s="1"/>
  <c r="AT17" s="1"/>
  <c r="AT18" s="1"/>
  <c r="AU15"/>
  <c r="AU16" s="1"/>
  <c r="AU17" s="1"/>
  <c r="AU18" s="1"/>
  <c r="AV15"/>
  <c r="AV16" s="1"/>
  <c r="AV17" s="1"/>
  <c r="AV18" s="1"/>
  <c r="AW15"/>
  <c r="AW16" s="1"/>
  <c r="AW17" s="1"/>
  <c r="AW18" s="1"/>
  <c r="AX15"/>
  <c r="AX16" s="1"/>
  <c r="AX17" s="1"/>
  <c r="AX18" s="1"/>
  <c r="AY15"/>
  <c r="AY16" s="1"/>
  <c r="AY17" s="1"/>
  <c r="AY18" s="1"/>
  <c r="AZ15"/>
  <c r="AZ16" s="1"/>
  <c r="AZ17" s="1"/>
  <c r="AZ18" s="1"/>
  <c r="BA15"/>
  <c r="BA16" s="1"/>
  <c r="BA17" s="1"/>
  <c r="BA18" s="1"/>
  <c r="BB15"/>
  <c r="BB16" s="1"/>
  <c r="BB17" s="1"/>
  <c r="BB18" s="1"/>
  <c r="BC15"/>
  <c r="BC16" s="1"/>
  <c r="BC17" s="1"/>
  <c r="BC18" s="1"/>
  <c r="BD15"/>
  <c r="BD16" s="1"/>
  <c r="BD17" s="1"/>
  <c r="BD18" s="1"/>
  <c r="BE15"/>
  <c r="BE16" s="1"/>
  <c r="BE17" s="1"/>
  <c r="BE18" s="1"/>
  <c r="BF15"/>
  <c r="BF16" s="1"/>
  <c r="BF17" s="1"/>
  <c r="BF18" s="1"/>
  <c r="BG15"/>
  <c r="BG16" s="1"/>
  <c r="BG17" s="1"/>
  <c r="BG18" s="1"/>
  <c r="BH15"/>
  <c r="BH16" s="1"/>
  <c r="BH17" s="1"/>
  <c r="BH18" s="1"/>
  <c r="BI15"/>
  <c r="BI16" s="1"/>
  <c r="BI17" s="1"/>
  <c r="BI18" s="1"/>
  <c r="BJ15"/>
  <c r="BJ16" s="1"/>
  <c r="BJ17" s="1"/>
  <c r="BJ18" s="1"/>
  <c r="BK15"/>
  <c r="BK16" s="1"/>
  <c r="BK17" s="1"/>
  <c r="BK18" s="1"/>
  <c r="BL15"/>
  <c r="BL16" s="1"/>
  <c r="BL17" s="1"/>
  <c r="BL18" s="1"/>
  <c r="BM15"/>
  <c r="BM16" s="1"/>
  <c r="BM17" s="1"/>
  <c r="BM18" s="1"/>
  <c r="BN15"/>
  <c r="BN16" s="1"/>
  <c r="BN17" s="1"/>
  <c r="BN18" s="1"/>
  <c r="BO15"/>
  <c r="BO16" s="1"/>
  <c r="BO17" s="1"/>
  <c r="BO18" s="1"/>
  <c r="BP15"/>
  <c r="BP16" s="1"/>
  <c r="BP17" s="1"/>
  <c r="BP18" s="1"/>
  <c r="BQ15"/>
  <c r="BQ16" s="1"/>
  <c r="BQ18" s="1"/>
  <c r="BR15"/>
  <c r="BR16" s="1"/>
  <c r="BR17" s="1"/>
  <c r="BR18" s="1"/>
  <c r="BS15"/>
  <c r="BS16" s="1"/>
  <c r="BS17" s="1"/>
  <c r="BS18" s="1"/>
  <c r="BT15"/>
  <c r="BT16" s="1"/>
  <c r="BT17" s="1"/>
  <c r="BT18" s="1"/>
  <c r="BU15"/>
  <c r="BU16" s="1"/>
  <c r="BU17" s="1"/>
  <c r="BU18" s="1"/>
  <c r="BV15"/>
  <c r="BV16" s="1"/>
  <c r="BV17" s="1"/>
  <c r="BV18" s="1"/>
  <c r="BW15"/>
  <c r="BW16" s="1"/>
  <c r="BW17" s="1"/>
  <c r="BW18" s="1"/>
  <c r="D15"/>
  <c r="D16" s="1"/>
  <c r="E10"/>
  <c r="E11" s="1"/>
  <c r="F10"/>
  <c r="F11" s="1"/>
  <c r="G10"/>
  <c r="G11" s="1"/>
  <c r="H10"/>
  <c r="H11" s="1"/>
  <c r="H12" s="1"/>
  <c r="I10"/>
  <c r="I11" s="1"/>
  <c r="J10"/>
  <c r="J11" s="1"/>
  <c r="K10"/>
  <c r="K11" s="1"/>
  <c r="L10"/>
  <c r="L11" s="1"/>
  <c r="M10"/>
  <c r="M11" s="1"/>
  <c r="N10"/>
  <c r="N11" s="1"/>
  <c r="O10"/>
  <c r="O11" s="1"/>
  <c r="O12" s="1"/>
  <c r="P10"/>
  <c r="P11" s="1"/>
  <c r="P12" s="1"/>
  <c r="Q10"/>
  <c r="Q11" s="1"/>
  <c r="R10"/>
  <c r="R11" s="1"/>
  <c r="S10"/>
  <c r="S11" s="1"/>
  <c r="S12" s="1"/>
  <c r="T10"/>
  <c r="T11" s="1"/>
  <c r="T12" s="1"/>
  <c r="U10"/>
  <c r="U11" s="1"/>
  <c r="V10"/>
  <c r="V11" s="1"/>
  <c r="W10"/>
  <c r="W11" s="1"/>
  <c r="X10"/>
  <c r="X11" s="1"/>
  <c r="X12" s="1"/>
  <c r="Y10"/>
  <c r="Y11" s="1"/>
  <c r="Z10"/>
  <c r="Z11" s="1"/>
  <c r="AA10"/>
  <c r="AA11" s="1"/>
  <c r="AB10"/>
  <c r="AB11" s="1"/>
  <c r="AC10"/>
  <c r="AC11" s="1"/>
  <c r="AD10"/>
  <c r="AD11" s="1"/>
  <c r="AE10"/>
  <c r="AE11" s="1"/>
  <c r="AE12" s="1"/>
  <c r="AF10"/>
  <c r="AF11" s="1"/>
  <c r="AG10"/>
  <c r="AG11" s="1"/>
  <c r="AH10"/>
  <c r="AH11" s="1"/>
  <c r="AI10"/>
  <c r="AI11" s="1"/>
  <c r="AI12" s="1"/>
  <c r="AJ10"/>
  <c r="AJ11" s="1"/>
  <c r="AJ12" s="1"/>
  <c r="AK10"/>
  <c r="AK11" s="1"/>
  <c r="AL10"/>
  <c r="AL11" s="1"/>
  <c r="AM10"/>
  <c r="AM11" s="1"/>
  <c r="AN10"/>
  <c r="AN11" s="1"/>
  <c r="AO10"/>
  <c r="AO11" s="1"/>
  <c r="AP10"/>
  <c r="AP11" s="1"/>
  <c r="AQ10"/>
  <c r="AQ11" s="1"/>
  <c r="AR10"/>
  <c r="AR11" s="1"/>
  <c r="AS10"/>
  <c r="AS11" s="1"/>
  <c r="AT10"/>
  <c r="AT11" s="1"/>
  <c r="AU10"/>
  <c r="AU11" s="1"/>
  <c r="AU12" s="1"/>
  <c r="AV10"/>
  <c r="AV11" s="1"/>
  <c r="AW10"/>
  <c r="AW11" s="1"/>
  <c r="AX10"/>
  <c r="AX11" s="1"/>
  <c r="AY10"/>
  <c r="AY11" s="1"/>
  <c r="AY12" s="1"/>
  <c r="AZ10"/>
  <c r="AZ11" s="1"/>
  <c r="AZ12" s="1"/>
  <c r="BA10"/>
  <c r="BA11" s="1"/>
  <c r="BB10"/>
  <c r="BB11" s="1"/>
  <c r="BC10"/>
  <c r="BC11" s="1"/>
  <c r="BD10"/>
  <c r="BD11" s="1"/>
  <c r="BD12" s="1"/>
  <c r="BE10"/>
  <c r="BE11" s="1"/>
  <c r="BF10"/>
  <c r="BF11" s="1"/>
  <c r="BG10"/>
  <c r="BG11" s="1"/>
  <c r="BH10"/>
  <c r="BH11" s="1"/>
  <c r="BI10"/>
  <c r="BI11" s="1"/>
  <c r="BJ10"/>
  <c r="BJ11" s="1"/>
  <c r="BK10"/>
  <c r="BK11" s="1"/>
  <c r="BK12" s="1"/>
  <c r="BL10"/>
  <c r="BL11" s="1"/>
  <c r="BM10"/>
  <c r="BM11" s="1"/>
  <c r="BN10"/>
  <c r="BN11" s="1"/>
  <c r="BO10"/>
  <c r="BO11" s="1"/>
  <c r="BO12" s="1"/>
  <c r="BP10"/>
  <c r="BP11" s="1"/>
  <c r="BP12" s="1"/>
  <c r="BQ10"/>
  <c r="BQ11" s="1"/>
  <c r="BR10"/>
  <c r="BR11" s="1"/>
  <c r="BS10"/>
  <c r="BS11" s="1"/>
  <c r="BT10"/>
  <c r="BT11" s="1"/>
  <c r="BT12" s="1"/>
  <c r="BU10"/>
  <c r="BU11" s="1"/>
  <c r="BV10"/>
  <c r="BV11" s="1"/>
  <c r="BW10"/>
  <c r="BW11" s="1"/>
  <c r="D10"/>
  <c r="D11" s="1"/>
  <c r="E5"/>
  <c r="E6" s="1"/>
  <c r="F5"/>
  <c r="F6" s="1"/>
  <c r="G5"/>
  <c r="G6" s="1"/>
  <c r="H5"/>
  <c r="H6" s="1"/>
  <c r="I5"/>
  <c r="I6" s="1"/>
  <c r="I7" s="1"/>
  <c r="J5"/>
  <c r="J6" s="1"/>
  <c r="K5"/>
  <c r="K6" s="1"/>
  <c r="L5"/>
  <c r="L6" s="1"/>
  <c r="M5"/>
  <c r="M6" s="1"/>
  <c r="N5"/>
  <c r="N6" s="1"/>
  <c r="O5"/>
  <c r="O6" s="1"/>
  <c r="P5"/>
  <c r="P6" s="1"/>
  <c r="Q5"/>
  <c r="Q6" s="1"/>
  <c r="R5"/>
  <c r="R6" s="1"/>
  <c r="S5"/>
  <c r="S6" s="1"/>
  <c r="T5"/>
  <c r="T6" s="1"/>
  <c r="U5"/>
  <c r="U6" s="1"/>
  <c r="V5"/>
  <c r="V6" s="1"/>
  <c r="W5"/>
  <c r="W6" s="1"/>
  <c r="X5"/>
  <c r="X6" s="1"/>
  <c r="Y5"/>
  <c r="Y6" s="1"/>
  <c r="Z5"/>
  <c r="Z6" s="1"/>
  <c r="AA5"/>
  <c r="AA6" s="1"/>
  <c r="AB5"/>
  <c r="AB6" s="1"/>
  <c r="AC5"/>
  <c r="AC6" s="1"/>
  <c r="AD5"/>
  <c r="AD6" s="1"/>
  <c r="AE5"/>
  <c r="AE6" s="1"/>
  <c r="AF5"/>
  <c r="AF6" s="1"/>
  <c r="AG5"/>
  <c r="AG6" s="1"/>
  <c r="AH5"/>
  <c r="AH6" s="1"/>
  <c r="AI5"/>
  <c r="AI6" s="1"/>
  <c r="AJ5"/>
  <c r="AJ6" s="1"/>
  <c r="AK5"/>
  <c r="AK6" s="1"/>
  <c r="AL5"/>
  <c r="AL6" s="1"/>
  <c r="AM5"/>
  <c r="AM6" s="1"/>
  <c r="AN5"/>
  <c r="AN6" s="1"/>
  <c r="AO5"/>
  <c r="AO6" s="1"/>
  <c r="AP5"/>
  <c r="AP6" s="1"/>
  <c r="AQ5"/>
  <c r="AQ6" s="1"/>
  <c r="AR5"/>
  <c r="AR6" s="1"/>
  <c r="AS5"/>
  <c r="AS6" s="1"/>
  <c r="AT5"/>
  <c r="AT6" s="1"/>
  <c r="AU5"/>
  <c r="AU6" s="1"/>
  <c r="AV5"/>
  <c r="AV6" s="1"/>
  <c r="AW5"/>
  <c r="AW6" s="1"/>
  <c r="AX5"/>
  <c r="AX6" s="1"/>
  <c r="AY5"/>
  <c r="AY6" s="1"/>
  <c r="AZ5"/>
  <c r="AZ6" s="1"/>
  <c r="BA5"/>
  <c r="BA6" s="1"/>
  <c r="BB5"/>
  <c r="BB6" s="1"/>
  <c r="BC5"/>
  <c r="BC6" s="1"/>
  <c r="BD5"/>
  <c r="BD6" s="1"/>
  <c r="BE5"/>
  <c r="BE6" s="1"/>
  <c r="BE7" s="1"/>
  <c r="BF5"/>
  <c r="BF6" s="1"/>
  <c r="BG5"/>
  <c r="BG6" s="1"/>
  <c r="BH5"/>
  <c r="BH6" s="1"/>
  <c r="BI5"/>
  <c r="BI6" s="1"/>
  <c r="BJ5"/>
  <c r="BJ6" s="1"/>
  <c r="BK5"/>
  <c r="BK6" s="1"/>
  <c r="BL5"/>
  <c r="BL6" s="1"/>
  <c r="BM5"/>
  <c r="BM6" s="1"/>
  <c r="BN5"/>
  <c r="BN6" s="1"/>
  <c r="BO5"/>
  <c r="BO6" s="1"/>
  <c r="BP5"/>
  <c r="BP6" s="1"/>
  <c r="BQ5"/>
  <c r="BQ6" s="1"/>
  <c r="BR5"/>
  <c r="BR6" s="1"/>
  <c r="BS5"/>
  <c r="BS6" s="1"/>
  <c r="BT5"/>
  <c r="BT6" s="1"/>
  <c r="BU5"/>
  <c r="BU6" s="1"/>
  <c r="BV5"/>
  <c r="BV6" s="1"/>
  <c r="BW5"/>
  <c r="BW6" s="1"/>
  <c r="D5"/>
  <c r="D6" s="1"/>
  <c r="BY9"/>
  <c r="BY14"/>
  <c r="BY19"/>
  <c r="BY24"/>
  <c r="BY29"/>
  <c r="BY34"/>
  <c r="BY39"/>
  <c r="BY44"/>
  <c r="BY49"/>
  <c r="BY54"/>
  <c r="BY59"/>
  <c r="BY64"/>
  <c r="BY69"/>
  <c r="BY74"/>
  <c r="BY79"/>
  <c r="BY84"/>
  <c r="BY89"/>
  <c r="BY94"/>
  <c r="BY99"/>
  <c r="BY104"/>
  <c r="BY109"/>
  <c r="BY114"/>
  <c r="BY119"/>
  <c r="BY124"/>
  <c r="BY129"/>
  <c r="BY134"/>
  <c r="BY139"/>
  <c r="BY144"/>
  <c r="BY149"/>
  <c r="BY4"/>
  <c r="BX9"/>
  <c r="BX14"/>
  <c r="BX19"/>
  <c r="BX24"/>
  <c r="BX29"/>
  <c r="BX34"/>
  <c r="BX39"/>
  <c r="BX44"/>
  <c r="BX49"/>
  <c r="BX54"/>
  <c r="BX59"/>
  <c r="BX64"/>
  <c r="BX69"/>
  <c r="BX74"/>
  <c r="BX79"/>
  <c r="BX84"/>
  <c r="BX89"/>
  <c r="BX94"/>
  <c r="BX99"/>
  <c r="BX104"/>
  <c r="BX109"/>
  <c r="BX114"/>
  <c r="BX119"/>
  <c r="BX124"/>
  <c r="BX129"/>
  <c r="BX134"/>
  <c r="BX139"/>
  <c r="BX144"/>
  <c r="BX149"/>
  <c r="BX4"/>
  <c r="D50" i="17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BL50"/>
  <c r="BM50"/>
  <c r="BN50"/>
  <c r="BO50"/>
  <c r="BP50"/>
  <c r="BQ50"/>
  <c r="BR50"/>
  <c r="BS50"/>
  <c r="BT50"/>
  <c r="BU50"/>
  <c r="BV50"/>
  <c r="C50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C41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D30"/>
  <c r="BE30"/>
  <c r="BF30"/>
  <c r="BG30"/>
  <c r="BH30"/>
  <c r="BI30"/>
  <c r="BJ30"/>
  <c r="BK30"/>
  <c r="BL30"/>
  <c r="BM30"/>
  <c r="BN30"/>
  <c r="BO30"/>
  <c r="BP30"/>
  <c r="BQ30"/>
  <c r="BR30"/>
  <c r="BS30"/>
  <c r="BT30"/>
  <c r="BU30"/>
  <c r="BV30"/>
  <c r="C30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BL25"/>
  <c r="BM25"/>
  <c r="BN25"/>
  <c r="BO25"/>
  <c r="BP25"/>
  <c r="BQ25"/>
  <c r="BR25"/>
  <c r="BS25"/>
  <c r="BT25"/>
  <c r="BU25"/>
  <c r="BV25"/>
  <c r="C25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AY17"/>
  <c r="AZ17"/>
  <c r="BA17"/>
  <c r="BB17"/>
  <c r="BC17"/>
  <c r="BD17"/>
  <c r="BE17"/>
  <c r="BF17"/>
  <c r="BG17"/>
  <c r="BH17"/>
  <c r="BI17"/>
  <c r="BJ17"/>
  <c r="BK17"/>
  <c r="BL17"/>
  <c r="BM17"/>
  <c r="BN17"/>
  <c r="BO17"/>
  <c r="BP17"/>
  <c r="BQ17"/>
  <c r="BR17"/>
  <c r="BS17"/>
  <c r="BT17"/>
  <c r="BU17"/>
  <c r="BV17"/>
  <c r="C1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AY7"/>
  <c r="AZ7"/>
  <c r="BA7"/>
  <c r="BB7"/>
  <c r="BC7"/>
  <c r="BD7"/>
  <c r="BE7"/>
  <c r="BF7"/>
  <c r="BG7"/>
  <c r="BH7"/>
  <c r="BI7"/>
  <c r="BJ7"/>
  <c r="BK7"/>
  <c r="BL7"/>
  <c r="BM7"/>
  <c r="BN7"/>
  <c r="BO7"/>
  <c r="BP7"/>
  <c r="BQ7"/>
  <c r="BR7"/>
  <c r="BS7"/>
  <c r="BT7"/>
  <c r="BU7"/>
  <c r="BV7"/>
  <c r="C7"/>
  <c r="E63" i="12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AU63"/>
  <c r="AV63"/>
  <c r="AW63"/>
  <c r="AX63"/>
  <c r="AY63"/>
  <c r="AZ63"/>
  <c r="BA63"/>
  <c r="BB63"/>
  <c r="BC63"/>
  <c r="BD63"/>
  <c r="BE63"/>
  <c r="BF63"/>
  <c r="BG63"/>
  <c r="BH63"/>
  <c r="BI63"/>
  <c r="BJ63"/>
  <c r="BK63"/>
  <c r="BL63"/>
  <c r="BM63"/>
  <c r="BN63"/>
  <c r="BO63"/>
  <c r="BP63"/>
  <c r="BQ63"/>
  <c r="BR63"/>
  <c r="BS63"/>
  <c r="BT63"/>
  <c r="BU63"/>
  <c r="BV63"/>
  <c r="BW63"/>
  <c r="D63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AU61"/>
  <c r="AV61"/>
  <c r="AW61"/>
  <c r="AX61"/>
  <c r="AY61"/>
  <c r="AZ61"/>
  <c r="BA61"/>
  <c r="BB61"/>
  <c r="BC61"/>
  <c r="BD61"/>
  <c r="BE61"/>
  <c r="BF61"/>
  <c r="BG61"/>
  <c r="BH61"/>
  <c r="BI61"/>
  <c r="BJ61"/>
  <c r="BK61"/>
  <c r="BL61"/>
  <c r="BM61"/>
  <c r="BN61"/>
  <c r="BO61"/>
  <c r="BP61"/>
  <c r="BQ61"/>
  <c r="BR61"/>
  <c r="BS61"/>
  <c r="BT61"/>
  <c r="BU61"/>
  <c r="BV61"/>
  <c r="BW61"/>
  <c r="D61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O59"/>
  <c r="AP59"/>
  <c r="AQ59"/>
  <c r="AR59"/>
  <c r="AS59"/>
  <c r="AT59"/>
  <c r="AU59"/>
  <c r="AV59"/>
  <c r="AW59"/>
  <c r="AX59"/>
  <c r="AY59"/>
  <c r="AZ59"/>
  <c r="BA59"/>
  <c r="BB59"/>
  <c r="BC59"/>
  <c r="BD59"/>
  <c r="BE59"/>
  <c r="BF59"/>
  <c r="BG59"/>
  <c r="BH59"/>
  <c r="BI59"/>
  <c r="BJ59"/>
  <c r="BK59"/>
  <c r="BL59"/>
  <c r="BM59"/>
  <c r="BN59"/>
  <c r="BO59"/>
  <c r="BP59"/>
  <c r="BQ59"/>
  <c r="BR59"/>
  <c r="BS59"/>
  <c r="BT59"/>
  <c r="BU59"/>
  <c r="BV59"/>
  <c r="BW59"/>
  <c r="D59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U57"/>
  <c r="AV57"/>
  <c r="AW57"/>
  <c r="AX57"/>
  <c r="AY57"/>
  <c r="AZ57"/>
  <c r="BA57"/>
  <c r="BB57"/>
  <c r="BC57"/>
  <c r="BD57"/>
  <c r="BE57"/>
  <c r="BF57"/>
  <c r="BG57"/>
  <c r="BH57"/>
  <c r="BI57"/>
  <c r="BJ57"/>
  <c r="BK57"/>
  <c r="BL57"/>
  <c r="BM57"/>
  <c r="BN57"/>
  <c r="BO57"/>
  <c r="BP57"/>
  <c r="BQ57"/>
  <c r="BR57"/>
  <c r="BS57"/>
  <c r="BT57"/>
  <c r="BU57"/>
  <c r="BV57"/>
  <c r="BW57"/>
  <c r="D57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D55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AM53"/>
  <c r="AN53"/>
  <c r="AO53"/>
  <c r="AP53"/>
  <c r="AQ53"/>
  <c r="AR53"/>
  <c r="AS53"/>
  <c r="AT53"/>
  <c r="AU53"/>
  <c r="AV53"/>
  <c r="AW53"/>
  <c r="AX53"/>
  <c r="AY53"/>
  <c r="AZ53"/>
  <c r="BA53"/>
  <c r="BB53"/>
  <c r="BC53"/>
  <c r="BD53"/>
  <c r="BE53"/>
  <c r="BF53"/>
  <c r="BG53"/>
  <c r="BH53"/>
  <c r="BI53"/>
  <c r="BJ53"/>
  <c r="BK53"/>
  <c r="BL53"/>
  <c r="BM53"/>
  <c r="BN53"/>
  <c r="BO53"/>
  <c r="BP53"/>
  <c r="BQ53"/>
  <c r="BR53"/>
  <c r="BS53"/>
  <c r="BT53"/>
  <c r="BU53"/>
  <c r="BV53"/>
  <c r="BW53"/>
  <c r="D53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BO51"/>
  <c r="BP51"/>
  <c r="BQ51"/>
  <c r="BR51"/>
  <c r="BS51"/>
  <c r="BT51"/>
  <c r="BU51"/>
  <c r="BV51"/>
  <c r="BW51"/>
  <c r="D51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BG49"/>
  <c r="BH49"/>
  <c r="BI49"/>
  <c r="BJ49"/>
  <c r="BK49"/>
  <c r="BL49"/>
  <c r="BM49"/>
  <c r="BN49"/>
  <c r="BO49"/>
  <c r="BP49"/>
  <c r="BQ49"/>
  <c r="BR49"/>
  <c r="BS49"/>
  <c r="BT49"/>
  <c r="BU49"/>
  <c r="BV49"/>
  <c r="BW49"/>
  <c r="D49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AW47"/>
  <c r="AX47"/>
  <c r="AY47"/>
  <c r="AZ47"/>
  <c r="BA47"/>
  <c r="BB47"/>
  <c r="BC47"/>
  <c r="BD47"/>
  <c r="BE47"/>
  <c r="BF47"/>
  <c r="BG47"/>
  <c r="BH47"/>
  <c r="BI47"/>
  <c r="BJ47"/>
  <c r="BK47"/>
  <c r="BL47"/>
  <c r="BM47"/>
  <c r="BN47"/>
  <c r="BO47"/>
  <c r="BP47"/>
  <c r="BQ47"/>
  <c r="BR47"/>
  <c r="BS47"/>
  <c r="BT47"/>
  <c r="BU47"/>
  <c r="BV47"/>
  <c r="BW47"/>
  <c r="D47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BW45"/>
  <c r="D45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BW43"/>
  <c r="D4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BW41"/>
  <c r="D41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BW39"/>
  <c r="D39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BW37"/>
  <c r="D37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D35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D33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D31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AY29"/>
  <c r="AZ29"/>
  <c r="BA29"/>
  <c r="BB29"/>
  <c r="BC29"/>
  <c r="BD29"/>
  <c r="BE29"/>
  <c r="BF29"/>
  <c r="BG29"/>
  <c r="BH29"/>
  <c r="BI29"/>
  <c r="BJ29"/>
  <c r="BK29"/>
  <c r="BL29"/>
  <c r="BM29"/>
  <c r="BN29"/>
  <c r="BO29"/>
  <c r="BP29"/>
  <c r="BQ29"/>
  <c r="BR29"/>
  <c r="BS29"/>
  <c r="BT29"/>
  <c r="BU29"/>
  <c r="BV29"/>
  <c r="BW29"/>
  <c r="D29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Y27"/>
  <c r="AZ27"/>
  <c r="BA27"/>
  <c r="BB27"/>
  <c r="BC27"/>
  <c r="BD27"/>
  <c r="BE27"/>
  <c r="BF27"/>
  <c r="BG27"/>
  <c r="BH27"/>
  <c r="BI27"/>
  <c r="BJ27"/>
  <c r="BK27"/>
  <c r="BL27"/>
  <c r="BM27"/>
  <c r="BN27"/>
  <c r="BO27"/>
  <c r="BP27"/>
  <c r="BQ27"/>
  <c r="BR27"/>
  <c r="BS27"/>
  <c r="BT27"/>
  <c r="BU27"/>
  <c r="BV27"/>
  <c r="BW27"/>
  <c r="D27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BL25"/>
  <c r="BM25"/>
  <c r="BN25"/>
  <c r="BO25"/>
  <c r="BP25"/>
  <c r="BQ25"/>
  <c r="BR25"/>
  <c r="BS25"/>
  <c r="BT25"/>
  <c r="BU25"/>
  <c r="BV25"/>
  <c r="BW25"/>
  <c r="D25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BW23"/>
  <c r="D23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D21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AU19"/>
  <c r="AV19"/>
  <c r="AW19"/>
  <c r="AX19"/>
  <c r="AY19"/>
  <c r="AZ19"/>
  <c r="BA19"/>
  <c r="BB19"/>
  <c r="BC19"/>
  <c r="BD19"/>
  <c r="BE19"/>
  <c r="BF19"/>
  <c r="BG19"/>
  <c r="BH19"/>
  <c r="BI19"/>
  <c r="BJ19"/>
  <c r="BK19"/>
  <c r="BL19"/>
  <c r="BM19"/>
  <c r="BN19"/>
  <c r="BO19"/>
  <c r="BP19"/>
  <c r="BQ19"/>
  <c r="BR19"/>
  <c r="BS19"/>
  <c r="BT19"/>
  <c r="BU19"/>
  <c r="BV19"/>
  <c r="BW19"/>
  <c r="D19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AY17"/>
  <c r="AZ17"/>
  <c r="BA17"/>
  <c r="BB17"/>
  <c r="BC17"/>
  <c r="BD17"/>
  <c r="BE17"/>
  <c r="BF17"/>
  <c r="BG17"/>
  <c r="BH17"/>
  <c r="BI17"/>
  <c r="BJ17"/>
  <c r="BK17"/>
  <c r="BL17"/>
  <c r="BM17"/>
  <c r="BN17"/>
  <c r="BO17"/>
  <c r="BP17"/>
  <c r="BQ17"/>
  <c r="BR17"/>
  <c r="BS17"/>
  <c r="BT17"/>
  <c r="BU17"/>
  <c r="BV17"/>
  <c r="BW17"/>
  <c r="D17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D15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BL13"/>
  <c r="BM13"/>
  <c r="BN13"/>
  <c r="BO13"/>
  <c r="BP13"/>
  <c r="BQ13"/>
  <c r="BR13"/>
  <c r="BS13"/>
  <c r="BT13"/>
  <c r="BU13"/>
  <c r="BV13"/>
  <c r="BW13"/>
  <c r="D13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BA11"/>
  <c r="BB11"/>
  <c r="BC11"/>
  <c r="BD11"/>
  <c r="BE11"/>
  <c r="BF11"/>
  <c r="BG11"/>
  <c r="BH11"/>
  <c r="BI11"/>
  <c r="BJ11"/>
  <c r="BK11"/>
  <c r="BL11"/>
  <c r="BM11"/>
  <c r="BN11"/>
  <c r="BO11"/>
  <c r="BP11"/>
  <c r="BQ11"/>
  <c r="BR11"/>
  <c r="BS11"/>
  <c r="BT11"/>
  <c r="BU11"/>
  <c r="BV11"/>
  <c r="BW11"/>
  <c r="D11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BA9"/>
  <c r="BB9"/>
  <c r="BC9"/>
  <c r="BD9"/>
  <c r="BE9"/>
  <c r="BF9"/>
  <c r="BG9"/>
  <c r="BH9"/>
  <c r="BI9"/>
  <c r="BJ9"/>
  <c r="BK9"/>
  <c r="BL9"/>
  <c r="BM9"/>
  <c r="BN9"/>
  <c r="BO9"/>
  <c r="BP9"/>
  <c r="BQ9"/>
  <c r="BR9"/>
  <c r="BS9"/>
  <c r="BT9"/>
  <c r="BU9"/>
  <c r="BV9"/>
  <c r="BW9"/>
  <c r="D9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AY7"/>
  <c r="AZ7"/>
  <c r="BA7"/>
  <c r="BB7"/>
  <c r="BC7"/>
  <c r="BD7"/>
  <c r="BE7"/>
  <c r="BF7"/>
  <c r="BG7"/>
  <c r="BH7"/>
  <c r="BI7"/>
  <c r="BJ7"/>
  <c r="BK7"/>
  <c r="BL7"/>
  <c r="BM7"/>
  <c r="BN7"/>
  <c r="BO7"/>
  <c r="BP7"/>
  <c r="BQ7"/>
  <c r="BR7"/>
  <c r="BS7"/>
  <c r="BT7"/>
  <c r="BU7"/>
  <c r="BV7"/>
  <c r="BW7"/>
  <c r="D7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AG5"/>
  <c r="AH5"/>
  <c r="AI5"/>
  <c r="AJ5"/>
  <c r="AK5"/>
  <c r="AL5"/>
  <c r="AM5"/>
  <c r="AN5"/>
  <c r="AO5"/>
  <c r="AP5"/>
  <c r="AQ5"/>
  <c r="AR5"/>
  <c r="AS5"/>
  <c r="AT5"/>
  <c r="AU5"/>
  <c r="AV5"/>
  <c r="AW5"/>
  <c r="AX5"/>
  <c r="AY5"/>
  <c r="AZ5"/>
  <c r="BA5"/>
  <c r="BB5"/>
  <c r="BC5"/>
  <c r="BD5"/>
  <c r="BE5"/>
  <c r="BF5"/>
  <c r="BG5"/>
  <c r="BH5"/>
  <c r="BI5"/>
  <c r="BJ5"/>
  <c r="BK5"/>
  <c r="BL5"/>
  <c r="BM5"/>
  <c r="BN5"/>
  <c r="BO5"/>
  <c r="BP5"/>
  <c r="BQ5"/>
  <c r="BR5"/>
  <c r="BS5"/>
  <c r="BT5"/>
  <c r="BU5"/>
  <c r="BV5"/>
  <c r="BW5"/>
  <c r="D5"/>
  <c r="BY6"/>
  <c r="BY8"/>
  <c r="BY10"/>
  <c r="BY12"/>
  <c r="BY14"/>
  <c r="BY16"/>
  <c r="BY18"/>
  <c r="BY20"/>
  <c r="BY22"/>
  <c r="BY24"/>
  <c r="BY26"/>
  <c r="BY28"/>
  <c r="BY30"/>
  <c r="BY32"/>
  <c r="BY34"/>
  <c r="BY36"/>
  <c r="BY38"/>
  <c r="BY40"/>
  <c r="BY42"/>
  <c r="BY44"/>
  <c r="BY46"/>
  <c r="BY48"/>
  <c r="BY50"/>
  <c r="BY52"/>
  <c r="BY54"/>
  <c r="BY56"/>
  <c r="BY58"/>
  <c r="BY60"/>
  <c r="BY62"/>
  <c r="BY4"/>
  <c r="BX6"/>
  <c r="BX8"/>
  <c r="BX10"/>
  <c r="BX12"/>
  <c r="BX14"/>
  <c r="BX16"/>
  <c r="BX18"/>
  <c r="BX20"/>
  <c r="BX22"/>
  <c r="BX24"/>
  <c r="BX26"/>
  <c r="BX28"/>
  <c r="BX30"/>
  <c r="BX32"/>
  <c r="BX34"/>
  <c r="BX36"/>
  <c r="BX38"/>
  <c r="BX40"/>
  <c r="BX42"/>
  <c r="BX44"/>
  <c r="BX46"/>
  <c r="BX48"/>
  <c r="BX50"/>
  <c r="BX52"/>
  <c r="BX54"/>
  <c r="BX56"/>
  <c r="BX58"/>
  <c r="BX60"/>
  <c r="BX62"/>
  <c r="BX4"/>
  <c r="E63" i="11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AU63"/>
  <c r="AV63"/>
  <c r="AW63"/>
  <c r="AX63"/>
  <c r="AY63"/>
  <c r="AZ63"/>
  <c r="BA63"/>
  <c r="BB63"/>
  <c r="BC63"/>
  <c r="BD63"/>
  <c r="BE63"/>
  <c r="BF63"/>
  <c r="BG63"/>
  <c r="BH63"/>
  <c r="BI63"/>
  <c r="BJ63"/>
  <c r="BK63"/>
  <c r="BL63"/>
  <c r="BM63"/>
  <c r="BN63"/>
  <c r="BO63"/>
  <c r="BP63"/>
  <c r="BQ63"/>
  <c r="BR63"/>
  <c r="BS63"/>
  <c r="BT63"/>
  <c r="BU63"/>
  <c r="BV63"/>
  <c r="BW63"/>
  <c r="D63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AU61"/>
  <c r="AV61"/>
  <c r="AW61"/>
  <c r="AX61"/>
  <c r="AY61"/>
  <c r="AZ61"/>
  <c r="BA61"/>
  <c r="BB61"/>
  <c r="BC61"/>
  <c r="BD61"/>
  <c r="BE61"/>
  <c r="BF61"/>
  <c r="BG61"/>
  <c r="BH61"/>
  <c r="BI61"/>
  <c r="BJ61"/>
  <c r="BK61"/>
  <c r="BL61"/>
  <c r="BM61"/>
  <c r="BN61"/>
  <c r="BO61"/>
  <c r="BP61"/>
  <c r="BQ61"/>
  <c r="BR61"/>
  <c r="BS61"/>
  <c r="BT61"/>
  <c r="BU61"/>
  <c r="BV61"/>
  <c r="BW61"/>
  <c r="D61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O59"/>
  <c r="AP59"/>
  <c r="AQ59"/>
  <c r="AR59"/>
  <c r="AS59"/>
  <c r="AT59"/>
  <c r="AU59"/>
  <c r="AV59"/>
  <c r="AW59"/>
  <c r="AX59"/>
  <c r="AY59"/>
  <c r="AZ59"/>
  <c r="BA59"/>
  <c r="BB59"/>
  <c r="BC59"/>
  <c r="BD59"/>
  <c r="BE59"/>
  <c r="BF59"/>
  <c r="BG59"/>
  <c r="BH59"/>
  <c r="BI59"/>
  <c r="BJ59"/>
  <c r="BK59"/>
  <c r="BL59"/>
  <c r="BM59"/>
  <c r="BN59"/>
  <c r="BO59"/>
  <c r="BP59"/>
  <c r="BQ59"/>
  <c r="BR59"/>
  <c r="BS59"/>
  <c r="BT59"/>
  <c r="BU59"/>
  <c r="BV59"/>
  <c r="BW59"/>
  <c r="D59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U57"/>
  <c r="AV57"/>
  <c r="AW57"/>
  <c r="AX57"/>
  <c r="AY57"/>
  <c r="AZ57"/>
  <c r="BA57"/>
  <c r="BB57"/>
  <c r="BC57"/>
  <c r="BD57"/>
  <c r="BE57"/>
  <c r="BF57"/>
  <c r="BG57"/>
  <c r="BH57"/>
  <c r="BI57"/>
  <c r="BJ57"/>
  <c r="BK57"/>
  <c r="BL57"/>
  <c r="BM57"/>
  <c r="BN57"/>
  <c r="BO57"/>
  <c r="BP57"/>
  <c r="BQ57"/>
  <c r="BR57"/>
  <c r="BS57"/>
  <c r="BT57"/>
  <c r="BU57"/>
  <c r="BV57"/>
  <c r="BW57"/>
  <c r="D57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D55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AM53"/>
  <c r="AN53"/>
  <c r="AO53"/>
  <c r="AP53"/>
  <c r="AQ53"/>
  <c r="AR53"/>
  <c r="AS53"/>
  <c r="AT53"/>
  <c r="AU53"/>
  <c r="AV53"/>
  <c r="AW53"/>
  <c r="AX53"/>
  <c r="AY53"/>
  <c r="AZ53"/>
  <c r="BA53"/>
  <c r="BB53"/>
  <c r="BC53"/>
  <c r="BD53"/>
  <c r="BE53"/>
  <c r="BF53"/>
  <c r="BG53"/>
  <c r="BH53"/>
  <c r="BI53"/>
  <c r="BJ53"/>
  <c r="BK53"/>
  <c r="BL53"/>
  <c r="BM53"/>
  <c r="BN53"/>
  <c r="BO53"/>
  <c r="BP53"/>
  <c r="BQ53"/>
  <c r="BR53"/>
  <c r="BS53"/>
  <c r="BT53"/>
  <c r="BU53"/>
  <c r="BV53"/>
  <c r="BW53"/>
  <c r="D53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BO51"/>
  <c r="BP51"/>
  <c r="BQ51"/>
  <c r="BR51"/>
  <c r="BS51"/>
  <c r="BT51"/>
  <c r="BU51"/>
  <c r="BV51"/>
  <c r="BW51"/>
  <c r="D51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BG49"/>
  <c r="BH49"/>
  <c r="BI49"/>
  <c r="BJ49"/>
  <c r="BK49"/>
  <c r="BL49"/>
  <c r="BM49"/>
  <c r="BN49"/>
  <c r="BO49"/>
  <c r="BP49"/>
  <c r="BQ49"/>
  <c r="BR49"/>
  <c r="BS49"/>
  <c r="BT49"/>
  <c r="BU49"/>
  <c r="BV49"/>
  <c r="BW49"/>
  <c r="D49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AW47"/>
  <c r="AX47"/>
  <c r="AY47"/>
  <c r="AZ47"/>
  <c r="BA47"/>
  <c r="BB47"/>
  <c r="BC47"/>
  <c r="BD47"/>
  <c r="BE47"/>
  <c r="BF47"/>
  <c r="BG47"/>
  <c r="BH47"/>
  <c r="BI47"/>
  <c r="BJ47"/>
  <c r="BK47"/>
  <c r="BL47"/>
  <c r="BM47"/>
  <c r="BN47"/>
  <c r="BO47"/>
  <c r="BP47"/>
  <c r="BQ47"/>
  <c r="BR47"/>
  <c r="BS47"/>
  <c r="BT47"/>
  <c r="BU47"/>
  <c r="BV47"/>
  <c r="BW47"/>
  <c r="D47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BW45"/>
  <c r="D45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BW43"/>
  <c r="D4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BW41"/>
  <c r="D41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BW39"/>
  <c r="D39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BW37"/>
  <c r="D37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D35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D33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D31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AY29"/>
  <c r="AZ29"/>
  <c r="BA29"/>
  <c r="BB29"/>
  <c r="BC29"/>
  <c r="BD29"/>
  <c r="BE29"/>
  <c r="BF29"/>
  <c r="BG29"/>
  <c r="BH29"/>
  <c r="BI29"/>
  <c r="BJ29"/>
  <c r="BK29"/>
  <c r="BL29"/>
  <c r="BM29"/>
  <c r="BN29"/>
  <c r="BO29"/>
  <c r="BP29"/>
  <c r="BQ29"/>
  <c r="BR29"/>
  <c r="BS29"/>
  <c r="BT29"/>
  <c r="BU29"/>
  <c r="BV29"/>
  <c r="BW29"/>
  <c r="D29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Y27"/>
  <c r="AZ27"/>
  <c r="BA27"/>
  <c r="BB27"/>
  <c r="BC27"/>
  <c r="BD27"/>
  <c r="BE27"/>
  <c r="BF27"/>
  <c r="BG27"/>
  <c r="BH27"/>
  <c r="BI27"/>
  <c r="BJ27"/>
  <c r="BK27"/>
  <c r="BL27"/>
  <c r="BM27"/>
  <c r="BN27"/>
  <c r="BO27"/>
  <c r="BP27"/>
  <c r="BQ27"/>
  <c r="BR27"/>
  <c r="BS27"/>
  <c r="BT27"/>
  <c r="BU27"/>
  <c r="BV27"/>
  <c r="BW27"/>
  <c r="D27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BL25"/>
  <c r="BM25"/>
  <c r="BN25"/>
  <c r="BO25"/>
  <c r="BP25"/>
  <c r="BQ25"/>
  <c r="BR25"/>
  <c r="BS25"/>
  <c r="BT25"/>
  <c r="BU25"/>
  <c r="BV25"/>
  <c r="BW25"/>
  <c r="D25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BW23"/>
  <c r="D23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D21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AU19"/>
  <c r="AV19"/>
  <c r="AW19"/>
  <c r="AX19"/>
  <c r="AY19"/>
  <c r="AZ19"/>
  <c r="BA19"/>
  <c r="BB19"/>
  <c r="BC19"/>
  <c r="BD19"/>
  <c r="BE19"/>
  <c r="BF19"/>
  <c r="BG19"/>
  <c r="BH19"/>
  <c r="BI19"/>
  <c r="BJ19"/>
  <c r="BK19"/>
  <c r="BL19"/>
  <c r="BM19"/>
  <c r="BN19"/>
  <c r="BO19"/>
  <c r="BP19"/>
  <c r="BQ19"/>
  <c r="BR19"/>
  <c r="BS19"/>
  <c r="BT19"/>
  <c r="BU19"/>
  <c r="BV19"/>
  <c r="BW19"/>
  <c r="D19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AY17"/>
  <c r="AZ17"/>
  <c r="BA17"/>
  <c r="BB17"/>
  <c r="BC17"/>
  <c r="BD17"/>
  <c r="BE17"/>
  <c r="BF17"/>
  <c r="BG17"/>
  <c r="BH17"/>
  <c r="BI17"/>
  <c r="BJ17"/>
  <c r="BK17"/>
  <c r="BL17"/>
  <c r="BM17"/>
  <c r="BN17"/>
  <c r="BO17"/>
  <c r="BP17"/>
  <c r="BQ17"/>
  <c r="BR17"/>
  <c r="BS17"/>
  <c r="BT17"/>
  <c r="BU17"/>
  <c r="BV17"/>
  <c r="BW17"/>
  <c r="D17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D15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BL13"/>
  <c r="BM13"/>
  <c r="BN13"/>
  <c r="BO13"/>
  <c r="BP13"/>
  <c r="BQ13"/>
  <c r="BR13"/>
  <c r="BS13"/>
  <c r="BT13"/>
  <c r="BU13"/>
  <c r="BV13"/>
  <c r="BW13"/>
  <c r="D13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BA11"/>
  <c r="BB11"/>
  <c r="BC11"/>
  <c r="BD11"/>
  <c r="BE11"/>
  <c r="BF11"/>
  <c r="BG11"/>
  <c r="BH11"/>
  <c r="BI11"/>
  <c r="BJ11"/>
  <c r="BK11"/>
  <c r="BL11"/>
  <c r="BM11"/>
  <c r="BN11"/>
  <c r="BO11"/>
  <c r="BP11"/>
  <c r="BQ11"/>
  <c r="BR11"/>
  <c r="BS11"/>
  <c r="BT11"/>
  <c r="BU11"/>
  <c r="BV11"/>
  <c r="BW11"/>
  <c r="D11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BA9"/>
  <c r="BB9"/>
  <c r="BC9"/>
  <c r="BD9"/>
  <c r="BE9"/>
  <c r="BF9"/>
  <c r="BG9"/>
  <c r="BH9"/>
  <c r="BI9"/>
  <c r="BJ9"/>
  <c r="BK9"/>
  <c r="BL9"/>
  <c r="BM9"/>
  <c r="BN9"/>
  <c r="BO9"/>
  <c r="BP9"/>
  <c r="BQ9"/>
  <c r="BR9"/>
  <c r="BS9"/>
  <c r="BT9"/>
  <c r="BU9"/>
  <c r="BV9"/>
  <c r="BW9"/>
  <c r="D9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AY7"/>
  <c r="AZ7"/>
  <c r="BA7"/>
  <c r="BB7"/>
  <c r="BC7"/>
  <c r="BD7"/>
  <c r="BE7"/>
  <c r="BF7"/>
  <c r="BG7"/>
  <c r="BH7"/>
  <c r="BI7"/>
  <c r="BJ7"/>
  <c r="BK7"/>
  <c r="BL7"/>
  <c r="BM7"/>
  <c r="BN7"/>
  <c r="BO7"/>
  <c r="BP7"/>
  <c r="BQ7"/>
  <c r="BR7"/>
  <c r="BS7"/>
  <c r="BT7"/>
  <c r="BU7"/>
  <c r="BV7"/>
  <c r="BW7"/>
  <c r="D7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AG5"/>
  <c r="AH5"/>
  <c r="AI5"/>
  <c r="AJ5"/>
  <c r="AK5"/>
  <c r="AL5"/>
  <c r="AM5"/>
  <c r="AN5"/>
  <c r="AO5"/>
  <c r="AP5"/>
  <c r="AQ5"/>
  <c r="AR5"/>
  <c r="AS5"/>
  <c r="AT5"/>
  <c r="AU5"/>
  <c r="AV5"/>
  <c r="AW5"/>
  <c r="AX5"/>
  <c r="AY5"/>
  <c r="AZ5"/>
  <c r="BA5"/>
  <c r="BB5"/>
  <c r="BC5"/>
  <c r="BD5"/>
  <c r="BE5"/>
  <c r="BF5"/>
  <c r="BG5"/>
  <c r="BH5"/>
  <c r="BI5"/>
  <c r="BJ5"/>
  <c r="BK5"/>
  <c r="BL5"/>
  <c r="BM5"/>
  <c r="BN5"/>
  <c r="BO5"/>
  <c r="BP5"/>
  <c r="BQ5"/>
  <c r="BR5"/>
  <c r="BS5"/>
  <c r="BT5"/>
  <c r="BU5"/>
  <c r="BV5"/>
  <c r="BW5"/>
  <c r="D5"/>
  <c r="E63" i="10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AU63"/>
  <c r="AV63"/>
  <c r="AW63"/>
  <c r="AX63"/>
  <c r="AY63"/>
  <c r="AZ63"/>
  <c r="BA63"/>
  <c r="BB63"/>
  <c r="BC63"/>
  <c r="BD63"/>
  <c r="BE63"/>
  <c r="BF63"/>
  <c r="BG63"/>
  <c r="BH63"/>
  <c r="BI63"/>
  <c r="BJ63"/>
  <c r="BK63"/>
  <c r="BL63"/>
  <c r="BM63"/>
  <c r="BN63"/>
  <c r="BO63"/>
  <c r="BP63"/>
  <c r="BQ63"/>
  <c r="BR63"/>
  <c r="BS63"/>
  <c r="BT63"/>
  <c r="BU63"/>
  <c r="BV63"/>
  <c r="BW63"/>
  <c r="D63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AU61"/>
  <c r="AV61"/>
  <c r="AW61"/>
  <c r="AX61"/>
  <c r="AY61"/>
  <c r="AZ61"/>
  <c r="BA61"/>
  <c r="BB61"/>
  <c r="BC61"/>
  <c r="BD61"/>
  <c r="BE61"/>
  <c r="BF61"/>
  <c r="BG61"/>
  <c r="BH61"/>
  <c r="BI61"/>
  <c r="BJ61"/>
  <c r="BK61"/>
  <c r="BL61"/>
  <c r="BM61"/>
  <c r="BN61"/>
  <c r="BO61"/>
  <c r="BP61"/>
  <c r="BQ61"/>
  <c r="BR61"/>
  <c r="BS61"/>
  <c r="BT61"/>
  <c r="BU61"/>
  <c r="BV61"/>
  <c r="BW61"/>
  <c r="D61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O59"/>
  <c r="AP59"/>
  <c r="AQ59"/>
  <c r="AR59"/>
  <c r="AS59"/>
  <c r="AT59"/>
  <c r="AU59"/>
  <c r="AV59"/>
  <c r="AW59"/>
  <c r="AX59"/>
  <c r="AY59"/>
  <c r="AZ59"/>
  <c r="BA59"/>
  <c r="BB59"/>
  <c r="BC59"/>
  <c r="BD59"/>
  <c r="BE59"/>
  <c r="BF59"/>
  <c r="BG59"/>
  <c r="BH59"/>
  <c r="BI59"/>
  <c r="BJ59"/>
  <c r="BK59"/>
  <c r="BL59"/>
  <c r="BM59"/>
  <c r="BN59"/>
  <c r="BO59"/>
  <c r="BP59"/>
  <c r="BQ59"/>
  <c r="BR59"/>
  <c r="BS59"/>
  <c r="BT59"/>
  <c r="BU59"/>
  <c r="BV59"/>
  <c r="BW59"/>
  <c r="D59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U57"/>
  <c r="AV57"/>
  <c r="AW57"/>
  <c r="AX57"/>
  <c r="AY57"/>
  <c r="AZ57"/>
  <c r="BA57"/>
  <c r="BB57"/>
  <c r="BC57"/>
  <c r="BD57"/>
  <c r="BE57"/>
  <c r="BF57"/>
  <c r="BG57"/>
  <c r="BH57"/>
  <c r="BI57"/>
  <c r="BJ57"/>
  <c r="BK57"/>
  <c r="BL57"/>
  <c r="BM57"/>
  <c r="BN57"/>
  <c r="BO57"/>
  <c r="BP57"/>
  <c r="BQ57"/>
  <c r="BR57"/>
  <c r="BS57"/>
  <c r="BT57"/>
  <c r="BU57"/>
  <c r="BV57"/>
  <c r="BW57"/>
  <c r="D57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D55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AM53"/>
  <c r="AN53"/>
  <c r="AO53"/>
  <c r="AP53"/>
  <c r="AQ53"/>
  <c r="AR53"/>
  <c r="AS53"/>
  <c r="AT53"/>
  <c r="AU53"/>
  <c r="AV53"/>
  <c r="AW53"/>
  <c r="AX53"/>
  <c r="AY53"/>
  <c r="AZ53"/>
  <c r="BA53"/>
  <c r="BB53"/>
  <c r="BC53"/>
  <c r="BD53"/>
  <c r="BE53"/>
  <c r="BF53"/>
  <c r="BG53"/>
  <c r="BH53"/>
  <c r="BI53"/>
  <c r="BJ53"/>
  <c r="BK53"/>
  <c r="BL53"/>
  <c r="BM53"/>
  <c r="BN53"/>
  <c r="BO53"/>
  <c r="BP53"/>
  <c r="BQ53"/>
  <c r="BR53"/>
  <c r="BS53"/>
  <c r="BT53"/>
  <c r="BU53"/>
  <c r="BV53"/>
  <c r="BW53"/>
  <c r="D53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BO51"/>
  <c r="BP51"/>
  <c r="BQ51"/>
  <c r="BR51"/>
  <c r="BS51"/>
  <c r="BT51"/>
  <c r="BU51"/>
  <c r="BV51"/>
  <c r="BW51"/>
  <c r="D51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BG49"/>
  <c r="BH49"/>
  <c r="BI49"/>
  <c r="BJ49"/>
  <c r="BK49"/>
  <c r="BL49"/>
  <c r="BM49"/>
  <c r="BN49"/>
  <c r="BO49"/>
  <c r="BP49"/>
  <c r="BQ49"/>
  <c r="BR49"/>
  <c r="BS49"/>
  <c r="BT49"/>
  <c r="BU49"/>
  <c r="BV49"/>
  <c r="BW49"/>
  <c r="D49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AW47"/>
  <c r="AX47"/>
  <c r="AY47"/>
  <c r="AZ47"/>
  <c r="BA47"/>
  <c r="BB47"/>
  <c r="BC47"/>
  <c r="BD47"/>
  <c r="BE47"/>
  <c r="BF47"/>
  <c r="BG47"/>
  <c r="BH47"/>
  <c r="BI47"/>
  <c r="BJ47"/>
  <c r="BK47"/>
  <c r="BL47"/>
  <c r="BM47"/>
  <c r="BN47"/>
  <c r="BO47"/>
  <c r="BP47"/>
  <c r="BQ47"/>
  <c r="BR47"/>
  <c r="BS47"/>
  <c r="BT47"/>
  <c r="BU47"/>
  <c r="BV47"/>
  <c r="BW47"/>
  <c r="D47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BW45"/>
  <c r="D45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BW43"/>
  <c r="D43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BW41"/>
  <c r="D41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BW39"/>
  <c r="D39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BW37"/>
  <c r="D37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D35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D33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D31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AY29"/>
  <c r="AZ29"/>
  <c r="BA29"/>
  <c r="BB29"/>
  <c r="BC29"/>
  <c r="BD29"/>
  <c r="BE29"/>
  <c r="BF29"/>
  <c r="BG29"/>
  <c r="BH29"/>
  <c r="BI29"/>
  <c r="BJ29"/>
  <c r="BK29"/>
  <c r="BL29"/>
  <c r="BM29"/>
  <c r="BN29"/>
  <c r="BO29"/>
  <c r="BP29"/>
  <c r="BQ29"/>
  <c r="BR29"/>
  <c r="BS29"/>
  <c r="BT29"/>
  <c r="BU29"/>
  <c r="BV29"/>
  <c r="BW29"/>
  <c r="D29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Y27"/>
  <c r="AZ27"/>
  <c r="BA27"/>
  <c r="BB27"/>
  <c r="BC27"/>
  <c r="BD27"/>
  <c r="BE27"/>
  <c r="BF27"/>
  <c r="BG27"/>
  <c r="BH27"/>
  <c r="BI27"/>
  <c r="BJ27"/>
  <c r="BK27"/>
  <c r="BL27"/>
  <c r="BM27"/>
  <c r="BN27"/>
  <c r="BO27"/>
  <c r="BP27"/>
  <c r="BQ27"/>
  <c r="BR27"/>
  <c r="BS27"/>
  <c r="BT27"/>
  <c r="BU27"/>
  <c r="BV27"/>
  <c r="BW27"/>
  <c r="D27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BL25"/>
  <c r="BM25"/>
  <c r="BN25"/>
  <c r="BO25"/>
  <c r="BP25"/>
  <c r="BQ25"/>
  <c r="BR25"/>
  <c r="BS25"/>
  <c r="BT25"/>
  <c r="BU25"/>
  <c r="BV25"/>
  <c r="BW25"/>
  <c r="D25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BW23"/>
  <c r="D23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D21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AU19"/>
  <c r="AV19"/>
  <c r="AW19"/>
  <c r="AX19"/>
  <c r="AY19"/>
  <c r="AZ19"/>
  <c r="BA19"/>
  <c r="BB19"/>
  <c r="BC19"/>
  <c r="BD19"/>
  <c r="BE19"/>
  <c r="BF19"/>
  <c r="BG19"/>
  <c r="BH19"/>
  <c r="BI19"/>
  <c r="BJ19"/>
  <c r="BK19"/>
  <c r="BL19"/>
  <c r="BM19"/>
  <c r="BN19"/>
  <c r="BO19"/>
  <c r="BP19"/>
  <c r="BQ19"/>
  <c r="BR19"/>
  <c r="BS19"/>
  <c r="BT19"/>
  <c r="BU19"/>
  <c r="BV19"/>
  <c r="BW19"/>
  <c r="D19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AY17"/>
  <c r="AZ17"/>
  <c r="BA17"/>
  <c r="BB17"/>
  <c r="BC17"/>
  <c r="BD17"/>
  <c r="BE17"/>
  <c r="BF17"/>
  <c r="BG17"/>
  <c r="BH17"/>
  <c r="BI17"/>
  <c r="BJ17"/>
  <c r="BK17"/>
  <c r="BL17"/>
  <c r="BM17"/>
  <c r="BN17"/>
  <c r="BO17"/>
  <c r="BP17"/>
  <c r="BQ17"/>
  <c r="BR17"/>
  <c r="BS17"/>
  <c r="BT17"/>
  <c r="BU17"/>
  <c r="BV17"/>
  <c r="BW17"/>
  <c r="D17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D15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BL13"/>
  <c r="BM13"/>
  <c r="BN13"/>
  <c r="BO13"/>
  <c r="BP13"/>
  <c r="BQ13"/>
  <c r="BR13"/>
  <c r="BS13"/>
  <c r="BT13"/>
  <c r="BU13"/>
  <c r="BV13"/>
  <c r="BW13"/>
  <c r="D13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BA11"/>
  <c r="BB11"/>
  <c r="BC11"/>
  <c r="BD11"/>
  <c r="BE11"/>
  <c r="BF11"/>
  <c r="BG11"/>
  <c r="BH11"/>
  <c r="BI11"/>
  <c r="BJ11"/>
  <c r="BK11"/>
  <c r="BL11"/>
  <c r="BM11"/>
  <c r="BN11"/>
  <c r="BO11"/>
  <c r="BP11"/>
  <c r="BQ11"/>
  <c r="BR11"/>
  <c r="BS11"/>
  <c r="BT11"/>
  <c r="BU11"/>
  <c r="BV11"/>
  <c r="BW11"/>
  <c r="D11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BA9"/>
  <c r="BB9"/>
  <c r="BC9"/>
  <c r="BD9"/>
  <c r="BE9"/>
  <c r="BF9"/>
  <c r="BG9"/>
  <c r="BH9"/>
  <c r="BI9"/>
  <c r="BJ9"/>
  <c r="BK9"/>
  <c r="BL9"/>
  <c r="BM9"/>
  <c r="BN9"/>
  <c r="BO9"/>
  <c r="BP9"/>
  <c r="BQ9"/>
  <c r="BR9"/>
  <c r="BS9"/>
  <c r="BT9"/>
  <c r="BU9"/>
  <c r="BV9"/>
  <c r="BW9"/>
  <c r="D9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AY7"/>
  <c r="AZ7"/>
  <c r="BA7"/>
  <c r="BB7"/>
  <c r="BC7"/>
  <c r="BD7"/>
  <c r="BE7"/>
  <c r="BF7"/>
  <c r="BG7"/>
  <c r="BH7"/>
  <c r="BI7"/>
  <c r="BJ7"/>
  <c r="BK7"/>
  <c r="BL7"/>
  <c r="BM7"/>
  <c r="BN7"/>
  <c r="BO7"/>
  <c r="BP7"/>
  <c r="BQ7"/>
  <c r="BR7"/>
  <c r="BS7"/>
  <c r="BT7"/>
  <c r="BU7"/>
  <c r="BV7"/>
  <c r="BW7"/>
  <c r="D7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AG5"/>
  <c r="AH5"/>
  <c r="AI5"/>
  <c r="AJ5"/>
  <c r="AK5"/>
  <c r="AL5"/>
  <c r="AM5"/>
  <c r="AN5"/>
  <c r="AO5"/>
  <c r="AP5"/>
  <c r="AQ5"/>
  <c r="AR5"/>
  <c r="AS5"/>
  <c r="AT5"/>
  <c r="AU5"/>
  <c r="AV5"/>
  <c r="AW5"/>
  <c r="AX5"/>
  <c r="AY5"/>
  <c r="AZ5"/>
  <c r="BA5"/>
  <c r="BB5"/>
  <c r="BC5"/>
  <c r="BD5"/>
  <c r="BE5"/>
  <c r="BF5"/>
  <c r="BG5"/>
  <c r="BH5"/>
  <c r="BI5"/>
  <c r="BJ5"/>
  <c r="BK5"/>
  <c r="BL5"/>
  <c r="BM5"/>
  <c r="BN5"/>
  <c r="BO5"/>
  <c r="BP5"/>
  <c r="BQ5"/>
  <c r="BR5"/>
  <c r="BS5"/>
  <c r="BT5"/>
  <c r="BU5"/>
  <c r="BV5"/>
  <c r="BW5"/>
  <c r="D5"/>
  <c r="BX6"/>
  <c r="BX30"/>
  <c r="BX62"/>
  <c r="BX60"/>
  <c r="BX58"/>
  <c r="BX56"/>
  <c r="BX54"/>
  <c r="BX52"/>
  <c r="BX50"/>
  <c r="BX48"/>
  <c r="BX46"/>
  <c r="BX44"/>
  <c r="BX42"/>
  <c r="BX40"/>
  <c r="BX38"/>
  <c r="BX36"/>
  <c r="BX34"/>
  <c r="BX32"/>
  <c r="BX28"/>
  <c r="BX26"/>
  <c r="BX24"/>
  <c r="BX22"/>
  <c r="BX20"/>
  <c r="BX18"/>
  <c r="BX16"/>
  <c r="BX14"/>
  <c r="BX12"/>
  <c r="BX10"/>
  <c r="BX8"/>
  <c r="BX8" i="9"/>
  <c r="BX9"/>
  <c r="BX10"/>
  <c r="BX11"/>
  <c r="BX12"/>
  <c r="BX13"/>
  <c r="BX14"/>
  <c r="BX15"/>
  <c r="BX16"/>
  <c r="BX17"/>
  <c r="BX18"/>
  <c r="BX19"/>
  <c r="BX20"/>
  <c r="BX21"/>
  <c r="BX22"/>
  <c r="BX23"/>
  <c r="BX24"/>
  <c r="BX25"/>
  <c r="BX26"/>
  <c r="BX27"/>
  <c r="BX28"/>
  <c r="BX29"/>
  <c r="BX30"/>
  <c r="BX31"/>
  <c r="BX32"/>
  <c r="BX33"/>
  <c r="BX7"/>
  <c r="BX5"/>
  <c r="BX6"/>
  <c r="O12" i="4"/>
  <c r="O25" i="1"/>
  <c r="E16" i="8"/>
  <c r="F16"/>
  <c r="G16"/>
  <c r="H16"/>
  <c r="I16"/>
  <c r="J16"/>
  <c r="K16"/>
  <c r="L16"/>
  <c r="M16"/>
  <c r="D16"/>
  <c r="E16" i="7"/>
  <c r="F16"/>
  <c r="G16"/>
  <c r="H16"/>
  <c r="I16"/>
  <c r="D16"/>
  <c r="E16" i="6"/>
  <c r="F16"/>
  <c r="G16"/>
  <c r="H16"/>
  <c r="I16"/>
  <c r="J16"/>
  <c r="L16"/>
  <c r="M16"/>
  <c r="N16"/>
  <c r="O16"/>
  <c r="P16"/>
  <c r="D16"/>
  <c r="E16" i="5"/>
  <c r="F16"/>
  <c r="G16"/>
  <c r="H16"/>
  <c r="I16"/>
  <c r="J16"/>
  <c r="K16"/>
  <c r="D16"/>
  <c r="E16" i="4"/>
  <c r="F16"/>
  <c r="G16"/>
  <c r="H16"/>
  <c r="I16"/>
  <c r="J16"/>
  <c r="L16"/>
  <c r="M16"/>
  <c r="N16"/>
  <c r="D16"/>
  <c r="D16" i="2"/>
  <c r="D16" i="3"/>
  <c r="E16" i="2"/>
  <c r="F16"/>
  <c r="G16"/>
  <c r="J16"/>
  <c r="D16" i="1"/>
  <c r="E16"/>
  <c r="F16"/>
  <c r="G16"/>
  <c r="H16"/>
  <c r="I16"/>
  <c r="J16"/>
  <c r="K16"/>
  <c r="L16"/>
  <c r="M16"/>
  <c r="N16"/>
  <c r="BD54" i="20" l="1"/>
  <c r="AB54"/>
  <c r="Q54"/>
  <c r="BZ41"/>
  <c r="BZ8"/>
  <c r="BY30"/>
  <c r="BY51"/>
  <c r="E56"/>
  <c r="BS56" i="17"/>
  <c r="BO56"/>
  <c r="BK56"/>
  <c r="BG56"/>
  <c r="BC56"/>
  <c r="AY56"/>
  <c r="AU56"/>
  <c r="AQ56"/>
  <c r="AM56"/>
  <c r="AI56"/>
  <c r="AE56"/>
  <c r="AA56"/>
  <c r="W56"/>
  <c r="S56"/>
  <c r="O56"/>
  <c r="K56"/>
  <c r="G56"/>
  <c r="BV56"/>
  <c r="BR56"/>
  <c r="BN56"/>
  <c r="BJ56"/>
  <c r="BF56"/>
  <c r="BB56"/>
  <c r="AX56"/>
  <c r="AT56"/>
  <c r="AP56"/>
  <c r="AL56"/>
  <c r="AH56"/>
  <c r="AD56"/>
  <c r="Z56"/>
  <c r="V56"/>
  <c r="R56"/>
  <c r="N56"/>
  <c r="J56"/>
  <c r="F56"/>
  <c r="BZ54"/>
  <c r="BU56"/>
  <c r="BQ56"/>
  <c r="BM56"/>
  <c r="BI56"/>
  <c r="BE56"/>
  <c r="BA56"/>
  <c r="AW56"/>
  <c r="AS56"/>
  <c r="AO56"/>
  <c r="AK56"/>
  <c r="AG56"/>
  <c r="AC56"/>
  <c r="Y56"/>
  <c r="U56"/>
  <c r="Q56"/>
  <c r="M56"/>
  <c r="I56"/>
  <c r="E56"/>
  <c r="BX18"/>
  <c r="BX31"/>
  <c r="BX51"/>
  <c r="BX8"/>
  <c r="C56"/>
  <c r="BX26"/>
  <c r="BX42"/>
  <c r="BX34" i="16"/>
  <c r="BY34"/>
  <c r="BX63" i="12"/>
  <c r="BK54" i="20"/>
  <c r="AY54"/>
  <c r="AI54"/>
  <c r="BO54"/>
  <c r="AU54"/>
  <c r="AE54"/>
  <c r="S54"/>
  <c r="P54"/>
  <c r="V54"/>
  <c r="R54"/>
  <c r="J54"/>
  <c r="O54"/>
  <c r="K54"/>
  <c r="BW54"/>
  <c r="BS54"/>
  <c r="BG54"/>
  <c r="BC54"/>
  <c r="AQ54"/>
  <c r="AM54"/>
  <c r="AA54"/>
  <c r="BL54"/>
  <c r="AV54"/>
  <c r="AF54"/>
  <c r="N54"/>
  <c r="W54"/>
  <c r="L54"/>
  <c r="T54"/>
  <c r="Z54"/>
  <c r="AD54"/>
  <c r="AH54"/>
  <c r="AL54"/>
  <c r="AP54"/>
  <c r="AT54"/>
  <c r="AX54"/>
  <c r="BB54"/>
  <c r="BF54"/>
  <c r="BJ54"/>
  <c r="BN54"/>
  <c r="BR54"/>
  <c r="BV54"/>
  <c r="F54"/>
  <c r="G54"/>
  <c r="E54"/>
  <c r="BW18" i="17"/>
  <c r="BW17"/>
  <c r="BW42"/>
  <c r="BW26"/>
  <c r="BW8"/>
  <c r="BW51"/>
  <c r="BW31"/>
  <c r="BX17"/>
  <c r="N93" i="18"/>
  <c r="AY98"/>
  <c r="BX7" i="17"/>
  <c r="AF32" i="18"/>
  <c r="AF33" s="1"/>
  <c r="BD37"/>
  <c r="BD38" s="1"/>
  <c r="T52"/>
  <c r="T53" s="1"/>
  <c r="BL57"/>
  <c r="BL58" s="1"/>
  <c r="AN97"/>
  <c r="AN98" s="1"/>
  <c r="AF57"/>
  <c r="AF58" s="1"/>
  <c r="AR103"/>
  <c r="BH122"/>
  <c r="BH123" s="1"/>
  <c r="BL138"/>
  <c r="AJ153"/>
  <c r="X88"/>
  <c r="BT138"/>
  <c r="X63"/>
  <c r="AV88"/>
  <c r="AF152"/>
  <c r="AF153" s="1"/>
  <c r="AV48"/>
  <c r="AF63"/>
  <c r="S78"/>
  <c r="AJ103"/>
  <c r="BD108"/>
  <c r="BS127"/>
  <c r="BS128" s="1"/>
  <c r="AI57"/>
  <c r="AI58" s="1"/>
  <c r="BC77"/>
  <c r="BC78" s="1"/>
  <c r="D12"/>
  <c r="D13" s="1"/>
  <c r="BL12"/>
  <c r="BL13" s="1"/>
  <c r="AR12"/>
  <c r="AR13" s="1"/>
  <c r="AF12"/>
  <c r="AF13" s="1"/>
  <c r="L12"/>
  <c r="L13" s="1"/>
  <c r="AZ27"/>
  <c r="AZ28" s="1"/>
  <c r="BD32"/>
  <c r="BD33" s="1"/>
  <c r="T32"/>
  <c r="T33" s="1"/>
  <c r="BP37"/>
  <c r="BP38" s="1"/>
  <c r="AF37"/>
  <c r="AF38" s="1"/>
  <c r="P37"/>
  <c r="P38" s="1"/>
  <c r="L37"/>
  <c r="L38" s="1"/>
  <c r="AF42"/>
  <c r="AF43" s="1"/>
  <c r="L42"/>
  <c r="L43" s="1"/>
  <c r="AJ52"/>
  <c r="AJ53" s="1"/>
  <c r="AF52"/>
  <c r="AF53" s="1"/>
  <c r="BT57"/>
  <c r="BT58" s="1"/>
  <c r="AZ57"/>
  <c r="AZ58" s="1"/>
  <c r="AJ57"/>
  <c r="AJ58" s="1"/>
  <c r="BD62"/>
  <c r="BD63" s="1"/>
  <c r="D67"/>
  <c r="D68" s="1"/>
  <c r="AF67"/>
  <c r="AF68" s="1"/>
  <c r="AJ77"/>
  <c r="AJ78" s="1"/>
  <c r="L77"/>
  <c r="L78" s="1"/>
  <c r="H82"/>
  <c r="H83" s="1"/>
  <c r="P87"/>
  <c r="P88" s="1"/>
  <c r="AZ97"/>
  <c r="AZ98" s="1"/>
  <c r="BP102"/>
  <c r="BP103" s="1"/>
  <c r="BT117"/>
  <c r="BT118" s="1"/>
  <c r="AF117"/>
  <c r="AF118" s="1"/>
  <c r="D147"/>
  <c r="D148" s="1"/>
  <c r="K82"/>
  <c r="K83" s="1"/>
  <c r="AA97"/>
  <c r="AA98" s="1"/>
  <c r="T37"/>
  <c r="T38" s="1"/>
  <c r="BD102"/>
  <c r="BD103" s="1"/>
  <c r="X102"/>
  <c r="X103" s="1"/>
  <c r="X42"/>
  <c r="X43" s="1"/>
  <c r="AB57"/>
  <c r="AB58" s="1"/>
  <c r="BC52"/>
  <c r="BC53" s="1"/>
  <c r="AU52"/>
  <c r="AU53" s="1"/>
  <c r="O52"/>
  <c r="O53" s="1"/>
  <c r="AU62"/>
  <c r="AU63" s="1"/>
  <c r="AM62"/>
  <c r="AM63" s="1"/>
  <c r="W62"/>
  <c r="W63" s="1"/>
  <c r="O62"/>
  <c r="O63" s="1"/>
  <c r="AY77"/>
  <c r="AY78" s="1"/>
  <c r="BW82"/>
  <c r="BW83" s="1"/>
  <c r="S132"/>
  <c r="S133" s="1"/>
  <c r="AU142"/>
  <c r="AU143" s="1"/>
  <c r="AA142"/>
  <c r="AA143" s="1"/>
  <c r="BS152"/>
  <c r="BS153" s="1"/>
  <c r="AU152"/>
  <c r="AU153" s="1"/>
  <c r="D43"/>
  <c r="AV12"/>
  <c r="AV13" s="1"/>
  <c r="BP33"/>
  <c r="AZ53"/>
  <c r="BL67"/>
  <c r="BL68" s="1"/>
  <c r="O73"/>
  <c r="BD87"/>
  <c r="BD88" s="1"/>
  <c r="BJ92"/>
  <c r="BJ93" s="1"/>
  <c r="T98"/>
  <c r="BC128"/>
  <c r="AA127"/>
  <c r="AA128" s="1"/>
  <c r="BD153"/>
  <c r="BH152"/>
  <c r="BH153" s="1"/>
  <c r="D52"/>
  <c r="P117"/>
  <c r="P118" s="1"/>
  <c r="P122"/>
  <c r="P123" s="1"/>
  <c r="AZ137"/>
  <c r="AZ138" s="1"/>
  <c r="H57"/>
  <c r="H58" s="1"/>
  <c r="P62"/>
  <c r="P63" s="1"/>
  <c r="AB32"/>
  <c r="AB33" s="1"/>
  <c r="X32"/>
  <c r="X33" s="1"/>
  <c r="BT37"/>
  <c r="BT38" s="1"/>
  <c r="AZ37"/>
  <c r="AZ38" s="1"/>
  <c r="AV37"/>
  <c r="AV38" s="1"/>
  <c r="AB37"/>
  <c r="AB38" s="1"/>
  <c r="T47"/>
  <c r="T48" s="1"/>
  <c r="BP52"/>
  <c r="BP53" s="1"/>
  <c r="L52"/>
  <c r="L53" s="1"/>
  <c r="D56"/>
  <c r="BH57"/>
  <c r="BH58" s="1"/>
  <c r="BD57"/>
  <c r="BD58" s="1"/>
  <c r="D61"/>
  <c r="BH67"/>
  <c r="BH68" s="1"/>
  <c r="D73"/>
  <c r="T72"/>
  <c r="T73" s="1"/>
  <c r="D76"/>
  <c r="BL82"/>
  <c r="BL83" s="1"/>
  <c r="AN107"/>
  <c r="AN108" s="1"/>
  <c r="D113"/>
  <c r="P113"/>
  <c r="H87"/>
  <c r="H88" s="1"/>
  <c r="D96"/>
  <c r="AJ97"/>
  <c r="AJ98" s="1"/>
  <c r="H97"/>
  <c r="D101"/>
  <c r="BL102"/>
  <c r="BL103" s="1"/>
  <c r="L102"/>
  <c r="L103" s="1"/>
  <c r="D116"/>
  <c r="H117"/>
  <c r="H118" s="1"/>
  <c r="BT122"/>
  <c r="BT123" s="1"/>
  <c r="AZ122"/>
  <c r="AZ123" s="1"/>
  <c r="H122"/>
  <c r="H123" s="1"/>
  <c r="AV127"/>
  <c r="AV128" s="1"/>
  <c r="P127"/>
  <c r="P128" s="1"/>
  <c r="D136"/>
  <c r="D137" s="1"/>
  <c r="AN137"/>
  <c r="AN138" s="1"/>
  <c r="H137"/>
  <c r="H138" s="1"/>
  <c r="D151"/>
  <c r="P152"/>
  <c r="P153" s="1"/>
  <c r="P13"/>
  <c r="L33"/>
  <c r="X23"/>
  <c r="BT33"/>
  <c r="AZ33"/>
  <c r="H33"/>
  <c r="H38"/>
  <c r="BD43"/>
  <c r="P43"/>
  <c r="AB68"/>
  <c r="AV108"/>
  <c r="BH98"/>
  <c r="AB153"/>
  <c r="BH12"/>
  <c r="BH13" s="1"/>
  <c r="AB12"/>
  <c r="AB13" s="1"/>
  <c r="D17"/>
  <c r="D28"/>
  <c r="D33"/>
  <c r="AV33"/>
  <c r="P32"/>
  <c r="P33" s="1"/>
  <c r="D36"/>
  <c r="X38"/>
  <c r="AR43"/>
  <c r="AB48"/>
  <c r="BD53"/>
  <c r="AY58"/>
  <c r="L63"/>
  <c r="AR62"/>
  <c r="AR63" s="1"/>
  <c r="H68"/>
  <c r="P73"/>
  <c r="AZ77"/>
  <c r="AZ78" s="1"/>
  <c r="AB98"/>
  <c r="X108"/>
  <c r="BP123"/>
  <c r="AB138"/>
  <c r="AC102"/>
  <c r="AC103" s="1"/>
  <c r="BQ12"/>
  <c r="BQ13" s="1"/>
  <c r="BI12"/>
  <c r="BI13" s="1"/>
  <c r="AW12"/>
  <c r="AW13" s="1"/>
  <c r="AO12"/>
  <c r="AO13" s="1"/>
  <c r="AG12"/>
  <c r="AG13" s="1"/>
  <c r="Y12"/>
  <c r="Y13" s="1"/>
  <c r="Q12"/>
  <c r="Q13" s="1"/>
  <c r="BE22"/>
  <c r="BE23" s="1"/>
  <c r="AO22"/>
  <c r="AO23" s="1"/>
  <c r="AC22"/>
  <c r="AC23" s="1"/>
  <c r="BU42"/>
  <c r="BU43" s="1"/>
  <c r="BI42"/>
  <c r="BI43" s="1"/>
  <c r="BA42"/>
  <c r="BA43" s="1"/>
  <c r="AS42"/>
  <c r="AS43" s="1"/>
  <c r="AK42"/>
  <c r="AK43" s="1"/>
  <c r="AC42"/>
  <c r="AC43" s="1"/>
  <c r="U42"/>
  <c r="U43" s="1"/>
  <c r="M42"/>
  <c r="M43" s="1"/>
  <c r="E42"/>
  <c r="E43" s="1"/>
  <c r="AG67"/>
  <c r="AG68" s="1"/>
  <c r="Y67"/>
  <c r="Y68" s="1"/>
  <c r="Q67"/>
  <c r="Q68" s="1"/>
  <c r="I67"/>
  <c r="I68" s="1"/>
  <c r="AK102"/>
  <c r="AK103" s="1"/>
  <c r="BU12"/>
  <c r="BU13" s="1"/>
  <c r="BM12"/>
  <c r="BM13" s="1"/>
  <c r="BE12"/>
  <c r="BE13" s="1"/>
  <c r="BA12"/>
  <c r="BA13" s="1"/>
  <c r="AS12"/>
  <c r="AS13" s="1"/>
  <c r="AK12"/>
  <c r="AK13" s="1"/>
  <c r="AC12"/>
  <c r="AC13" s="1"/>
  <c r="U12"/>
  <c r="U13" s="1"/>
  <c r="M12"/>
  <c r="M13" s="1"/>
  <c r="I12"/>
  <c r="I13" s="1"/>
  <c r="E12"/>
  <c r="E13" s="1"/>
  <c r="BI22"/>
  <c r="BI23" s="1"/>
  <c r="AK22"/>
  <c r="AK23" s="1"/>
  <c r="AG22"/>
  <c r="AG23" s="1"/>
  <c r="Y22"/>
  <c r="Y23" s="1"/>
  <c r="M22"/>
  <c r="M23" s="1"/>
  <c r="E22"/>
  <c r="E23" s="1"/>
  <c r="BQ42"/>
  <c r="BQ43" s="1"/>
  <c r="BM42"/>
  <c r="BM43" s="1"/>
  <c r="BE42"/>
  <c r="BE43" s="1"/>
  <c r="AW42"/>
  <c r="AW43" s="1"/>
  <c r="AO42"/>
  <c r="AO43" s="1"/>
  <c r="AG42"/>
  <c r="AG43" s="1"/>
  <c r="Y42"/>
  <c r="Y43" s="1"/>
  <c r="Q42"/>
  <c r="Q43" s="1"/>
  <c r="I42"/>
  <c r="I43" s="1"/>
  <c r="BI67"/>
  <c r="BI68" s="1"/>
  <c r="AO67"/>
  <c r="AO68" s="1"/>
  <c r="AK67"/>
  <c r="AK68" s="1"/>
  <c r="AC67"/>
  <c r="AC68" s="1"/>
  <c r="U67"/>
  <c r="U68" s="1"/>
  <c r="M67"/>
  <c r="M68" s="1"/>
  <c r="E67"/>
  <c r="E68" s="1"/>
  <c r="BU107"/>
  <c r="BU108" s="1"/>
  <c r="BQ107"/>
  <c r="BQ108" s="1"/>
  <c r="BI107"/>
  <c r="BI108" s="1"/>
  <c r="BA107"/>
  <c r="BA108" s="1"/>
  <c r="AS107"/>
  <c r="AS108" s="1"/>
  <c r="AO107"/>
  <c r="AO108" s="1"/>
  <c r="AK107"/>
  <c r="AK108" s="1"/>
  <c r="AC107"/>
  <c r="AC108" s="1"/>
  <c r="Y107"/>
  <c r="Y108" s="1"/>
  <c r="M107"/>
  <c r="M108" s="1"/>
  <c r="I107"/>
  <c r="I108" s="1"/>
  <c r="E107"/>
  <c r="E108" s="1"/>
  <c r="AK112"/>
  <c r="AK113" s="1"/>
  <c r="AG112"/>
  <c r="AG113" s="1"/>
  <c r="Y112"/>
  <c r="Y113" s="1"/>
  <c r="BU87"/>
  <c r="BU88" s="1"/>
  <c r="BQ87"/>
  <c r="BQ88" s="1"/>
  <c r="BI87"/>
  <c r="BI88" s="1"/>
  <c r="BE87"/>
  <c r="BE88" s="1"/>
  <c r="BA87"/>
  <c r="BA88" s="1"/>
  <c r="AS87"/>
  <c r="AS88" s="1"/>
  <c r="AO87"/>
  <c r="AO88" s="1"/>
  <c r="AK87"/>
  <c r="AK88" s="1"/>
  <c r="Y87"/>
  <c r="Y88" s="1"/>
  <c r="U87"/>
  <c r="U88" s="1"/>
  <c r="M87"/>
  <c r="M88" s="1"/>
  <c r="I87"/>
  <c r="I88" s="1"/>
  <c r="E87"/>
  <c r="E88" s="1"/>
  <c r="BQ92"/>
  <c r="BQ93" s="1"/>
  <c r="BM92"/>
  <c r="BM93" s="1"/>
  <c r="BI92"/>
  <c r="BI93" s="1"/>
  <c r="BA93"/>
  <c r="BA92"/>
  <c r="AW92"/>
  <c r="AW93" s="1"/>
  <c r="AS92"/>
  <c r="AS93" s="1"/>
  <c r="AK92"/>
  <c r="AK93" s="1"/>
  <c r="AG92"/>
  <c r="AG93" s="1"/>
  <c r="AC92"/>
  <c r="AC93" s="1"/>
  <c r="U92"/>
  <c r="U93" s="1"/>
  <c r="Q92"/>
  <c r="Q93" s="1"/>
  <c r="M92"/>
  <c r="M93" s="1"/>
  <c r="E92"/>
  <c r="E93" s="1"/>
  <c r="BU102"/>
  <c r="BU103" s="1"/>
  <c r="BQ102"/>
  <c r="BQ103" s="1"/>
  <c r="BI102"/>
  <c r="BI103" s="1"/>
  <c r="BE102"/>
  <c r="BE103" s="1"/>
  <c r="BA102"/>
  <c r="BA103" s="1"/>
  <c r="AS102"/>
  <c r="AS103" s="1"/>
  <c r="AO102"/>
  <c r="AO103" s="1"/>
  <c r="Y102"/>
  <c r="Y103" s="1"/>
  <c r="U102"/>
  <c r="U103" s="1"/>
  <c r="M102"/>
  <c r="M103" s="1"/>
  <c r="I102"/>
  <c r="I103" s="1"/>
  <c r="E102"/>
  <c r="BQ117"/>
  <c r="BQ118" s="1"/>
  <c r="BM117"/>
  <c r="BM118" s="1"/>
  <c r="BI117"/>
  <c r="BI118" s="1"/>
  <c r="BA117"/>
  <c r="BA118" s="1"/>
  <c r="AW117"/>
  <c r="AW118" s="1"/>
  <c r="AS117"/>
  <c r="AS118" s="1"/>
  <c r="AK117"/>
  <c r="AK118" s="1"/>
  <c r="AG117"/>
  <c r="AG118" s="1"/>
  <c r="AC117"/>
  <c r="AC118" s="1"/>
  <c r="U117"/>
  <c r="U118" s="1"/>
  <c r="Q117"/>
  <c r="Q118" s="1"/>
  <c r="M117"/>
  <c r="M118" s="1"/>
  <c r="E117"/>
  <c r="E118" s="1"/>
  <c r="BU137"/>
  <c r="BU138" s="1"/>
  <c r="BA137"/>
  <c r="BA138" s="1"/>
  <c r="AK137"/>
  <c r="AK138" s="1"/>
  <c r="Y137"/>
  <c r="Y138" s="1"/>
  <c r="I137"/>
  <c r="I138" s="1"/>
  <c r="BV32"/>
  <c r="BV33" s="1"/>
  <c r="BR32"/>
  <c r="BR33" s="1"/>
  <c r="BJ32"/>
  <c r="BJ33" s="1"/>
  <c r="BF33"/>
  <c r="BF32"/>
  <c r="BB32"/>
  <c r="BB33" s="1"/>
  <c r="AT32"/>
  <c r="AT33" s="1"/>
  <c r="AP32"/>
  <c r="AP33" s="1"/>
  <c r="AL32"/>
  <c r="AL33" s="1"/>
  <c r="AD32"/>
  <c r="AD33" s="1"/>
  <c r="Z32"/>
  <c r="Z33" s="1"/>
  <c r="N32"/>
  <c r="N33" s="1"/>
  <c r="J32"/>
  <c r="J33" s="1"/>
  <c r="F32"/>
  <c r="F33" s="1"/>
  <c r="BR52"/>
  <c r="BR53" s="1"/>
  <c r="BN52"/>
  <c r="BN53" s="1"/>
  <c r="BJ52"/>
  <c r="BJ53" s="1"/>
  <c r="BB52"/>
  <c r="BB53" s="1"/>
  <c r="AX52"/>
  <c r="AX53" s="1"/>
  <c r="AT52"/>
  <c r="AT53" s="1"/>
  <c r="AL52"/>
  <c r="AL53" s="1"/>
  <c r="AH52"/>
  <c r="AH53" s="1"/>
  <c r="AD53"/>
  <c r="AD52"/>
  <c r="V52"/>
  <c r="V53" s="1"/>
  <c r="R52"/>
  <c r="R53" s="1"/>
  <c r="N52"/>
  <c r="N53" s="1"/>
  <c r="F52"/>
  <c r="F53" s="1"/>
  <c r="BV57"/>
  <c r="BV58" s="1"/>
  <c r="BR57"/>
  <c r="BR58" s="1"/>
  <c r="BJ57"/>
  <c r="BJ58" s="1"/>
  <c r="BF57"/>
  <c r="BF58" s="1"/>
  <c r="BB57"/>
  <c r="BB58" s="1"/>
  <c r="AT57"/>
  <c r="AT58" s="1"/>
  <c r="AP57"/>
  <c r="AP58" s="1"/>
  <c r="AL57"/>
  <c r="AL58" s="1"/>
  <c r="AD57"/>
  <c r="AD58" s="1"/>
  <c r="Z58"/>
  <c r="V57"/>
  <c r="V58" s="1"/>
  <c r="N57"/>
  <c r="N58" s="1"/>
  <c r="J57"/>
  <c r="J58" s="1"/>
  <c r="F57"/>
  <c r="F58" s="1"/>
  <c r="BV62"/>
  <c r="BV63" s="1"/>
  <c r="BR62"/>
  <c r="BR63" s="1"/>
  <c r="BN62"/>
  <c r="BN63" s="1"/>
  <c r="BF62"/>
  <c r="BF63" s="1"/>
  <c r="BB62"/>
  <c r="BB63" s="1"/>
  <c r="AX62"/>
  <c r="AX63" s="1"/>
  <c r="AP62"/>
  <c r="AP63" s="1"/>
  <c r="AL62"/>
  <c r="AL63" s="1"/>
  <c r="AH62"/>
  <c r="AH63" s="1"/>
  <c r="Z62"/>
  <c r="Z63" s="1"/>
  <c r="V62"/>
  <c r="V63" s="1"/>
  <c r="R62"/>
  <c r="R63" s="1"/>
  <c r="J62"/>
  <c r="J63" s="1"/>
  <c r="F62"/>
  <c r="F63" s="1"/>
  <c r="AL72"/>
  <c r="AL73" s="1"/>
  <c r="R72"/>
  <c r="R73" s="1"/>
  <c r="BV92"/>
  <c r="BV93" s="1"/>
  <c r="BR92"/>
  <c r="BR93" s="1"/>
  <c r="BN92"/>
  <c r="BN93" s="1"/>
  <c r="BF92"/>
  <c r="BF93" s="1"/>
  <c r="AX92"/>
  <c r="AX93" s="1"/>
  <c r="AP92"/>
  <c r="AP93" s="1"/>
  <c r="AL92"/>
  <c r="AL93" s="1"/>
  <c r="AH92"/>
  <c r="AH93" s="1"/>
  <c r="J92"/>
  <c r="J93" s="1"/>
  <c r="F92"/>
  <c r="F93" s="1"/>
  <c r="BV127"/>
  <c r="BV128" s="1"/>
  <c r="BF127"/>
  <c r="BF128" s="1"/>
  <c r="BB127"/>
  <c r="BB128" s="1"/>
  <c r="AT127"/>
  <c r="AT128" s="1"/>
  <c r="AL127"/>
  <c r="AL128" s="1"/>
  <c r="AD127"/>
  <c r="AD128" s="1"/>
  <c r="Z127"/>
  <c r="Z128" s="1"/>
  <c r="J127"/>
  <c r="J128" s="1"/>
  <c r="BR132"/>
  <c r="BR133" s="1"/>
  <c r="BB132"/>
  <c r="BB133" s="1"/>
  <c r="AP132"/>
  <c r="AP133" s="1"/>
  <c r="AH132"/>
  <c r="AH133" s="1"/>
  <c r="Z132"/>
  <c r="Z133" s="1"/>
  <c r="R133"/>
  <c r="R132"/>
  <c r="F132"/>
  <c r="F133" s="1"/>
  <c r="BN147"/>
  <c r="BN148" s="1"/>
  <c r="BF147"/>
  <c r="BF148" s="1"/>
  <c r="AX147"/>
  <c r="AX148" s="1"/>
  <c r="AP147"/>
  <c r="AP148" s="1"/>
  <c r="AD147"/>
  <c r="AD148" s="1"/>
  <c r="BR152"/>
  <c r="BR153" s="1"/>
  <c r="AP152"/>
  <c r="AP153" s="1"/>
  <c r="AH152"/>
  <c r="AH153" s="1"/>
  <c r="Z152"/>
  <c r="Z153" s="1"/>
  <c r="F152"/>
  <c r="F153" s="1"/>
  <c r="BW12"/>
  <c r="BW13" s="1"/>
  <c r="BS12"/>
  <c r="BS13" s="1"/>
  <c r="BG12"/>
  <c r="BG13" s="1"/>
  <c r="BC12"/>
  <c r="BC13" s="1"/>
  <c r="AQ12"/>
  <c r="AQ13" s="1"/>
  <c r="AM12"/>
  <c r="AM13" s="1"/>
  <c r="AA12"/>
  <c r="AA13" s="1"/>
  <c r="W12"/>
  <c r="W13" s="1"/>
  <c r="K12"/>
  <c r="K13" s="1"/>
  <c r="G12"/>
  <c r="G13" s="1"/>
  <c r="BK22"/>
  <c r="BK23" s="1"/>
  <c r="AI22"/>
  <c r="AI23" s="1"/>
  <c r="AE23"/>
  <c r="AE22"/>
  <c r="BW27"/>
  <c r="BW28" s="1"/>
  <c r="BK27"/>
  <c r="BK28" s="1"/>
  <c r="BG27"/>
  <c r="BG28" s="1"/>
  <c r="AU27"/>
  <c r="AU28" s="1"/>
  <c r="AQ27"/>
  <c r="AQ28" s="1"/>
  <c r="AE27"/>
  <c r="AE28" s="1"/>
  <c r="AA27"/>
  <c r="AA28" s="1"/>
  <c r="O27"/>
  <c r="O28" s="1"/>
  <c r="K27"/>
  <c r="K28" s="1"/>
  <c r="BW32"/>
  <c r="BW33" s="1"/>
  <c r="BK32"/>
  <c r="BK33" s="1"/>
  <c r="BG32"/>
  <c r="BG33" s="1"/>
  <c r="AU32"/>
  <c r="AU33" s="1"/>
  <c r="AQ32"/>
  <c r="AQ33" s="1"/>
  <c r="AE32"/>
  <c r="AE33" s="1"/>
  <c r="AA32"/>
  <c r="AA33" s="1"/>
  <c r="O32"/>
  <c r="O33" s="1"/>
  <c r="K32"/>
  <c r="K33" s="1"/>
  <c r="BW37"/>
  <c r="BW38" s="1"/>
  <c r="BK37"/>
  <c r="BK38" s="1"/>
  <c r="BG38"/>
  <c r="BG37"/>
  <c r="AU37"/>
  <c r="AU38" s="1"/>
  <c r="AQ37"/>
  <c r="AQ38" s="1"/>
  <c r="AE37"/>
  <c r="AE38" s="1"/>
  <c r="AA37"/>
  <c r="AA38" s="1"/>
  <c r="O37"/>
  <c r="O38" s="1"/>
  <c r="K37"/>
  <c r="K38" s="1"/>
  <c r="BW47"/>
  <c r="BW48" s="1"/>
  <c r="BG47"/>
  <c r="BG48" s="1"/>
  <c r="AM47"/>
  <c r="AM48" s="1"/>
  <c r="AA47"/>
  <c r="AA48" s="1"/>
  <c r="K47"/>
  <c r="K48" s="1"/>
  <c r="G47"/>
  <c r="G48" s="1"/>
  <c r="BW57"/>
  <c r="BW58" s="1"/>
  <c r="BK57"/>
  <c r="BK58" s="1"/>
  <c r="BG57"/>
  <c r="BG58" s="1"/>
  <c r="AU57"/>
  <c r="AU58" s="1"/>
  <c r="AQ57"/>
  <c r="AQ58" s="1"/>
  <c r="AE57"/>
  <c r="AE58" s="1"/>
  <c r="AA57"/>
  <c r="AA58" s="1"/>
  <c r="O57"/>
  <c r="O58" s="1"/>
  <c r="K57"/>
  <c r="K58" s="1"/>
  <c r="AM67"/>
  <c r="AM68" s="1"/>
  <c r="W67"/>
  <c r="W68" s="1"/>
  <c r="S67"/>
  <c r="S68" s="1"/>
  <c r="G67"/>
  <c r="G68" s="1"/>
  <c r="AM72"/>
  <c r="AM73" s="1"/>
  <c r="W72"/>
  <c r="W73" s="1"/>
  <c r="S72"/>
  <c r="S73" s="1"/>
  <c r="BW77"/>
  <c r="BW78" s="1"/>
  <c r="BK78"/>
  <c r="BK77"/>
  <c r="BG77"/>
  <c r="BG78" s="1"/>
  <c r="AU77"/>
  <c r="AU78" s="1"/>
  <c r="AQ77"/>
  <c r="AQ78" s="1"/>
  <c r="AE77"/>
  <c r="AE78" s="1"/>
  <c r="AA77"/>
  <c r="AA78" s="1"/>
  <c r="O77"/>
  <c r="O78" s="1"/>
  <c r="K77"/>
  <c r="K78" s="1"/>
  <c r="BK82"/>
  <c r="BK83" s="1"/>
  <c r="AY82"/>
  <c r="AY83" s="1"/>
  <c r="AQ82"/>
  <c r="AQ83" s="1"/>
  <c r="AI82"/>
  <c r="AI83" s="1"/>
  <c r="AA82"/>
  <c r="AA83" s="1"/>
  <c r="O82"/>
  <c r="O83" s="1"/>
  <c r="BO107"/>
  <c r="BO108" s="1"/>
  <c r="BC107"/>
  <c r="BC108" s="1"/>
  <c r="AU108"/>
  <c r="AU107"/>
  <c r="AM107"/>
  <c r="AM108" s="1"/>
  <c r="AE107"/>
  <c r="AE108" s="1"/>
  <c r="AM112"/>
  <c r="AM113" s="1"/>
  <c r="BW87"/>
  <c r="BW88" s="1"/>
  <c r="BO87"/>
  <c r="BO88" s="1"/>
  <c r="BG87"/>
  <c r="BG88" s="1"/>
  <c r="AU87"/>
  <c r="AU88" s="1"/>
  <c r="AE88"/>
  <c r="AE87"/>
  <c r="S87"/>
  <c r="S88" s="1"/>
  <c r="K87"/>
  <c r="K88" s="1"/>
  <c r="BW97"/>
  <c r="BW98" s="1"/>
  <c r="BO97"/>
  <c r="BO98" s="1"/>
  <c r="BG97"/>
  <c r="BG98" s="1"/>
  <c r="AU97"/>
  <c r="AU98" s="1"/>
  <c r="AE97"/>
  <c r="AE98" s="1"/>
  <c r="S97"/>
  <c r="S98" s="1"/>
  <c r="K97"/>
  <c r="K98" s="1"/>
  <c r="BK102"/>
  <c r="BK103" s="1"/>
  <c r="AY102"/>
  <c r="AY103" s="1"/>
  <c r="AQ102"/>
  <c r="AQ103" s="1"/>
  <c r="AI102"/>
  <c r="AI103" s="1"/>
  <c r="AA102"/>
  <c r="AA103" s="1"/>
  <c r="O102"/>
  <c r="O103" s="1"/>
  <c r="BS122"/>
  <c r="BS123" s="1"/>
  <c r="BK122"/>
  <c r="BK123" s="1"/>
  <c r="BG122"/>
  <c r="BG123" s="1"/>
  <c r="AQ122"/>
  <c r="AQ123" s="1"/>
  <c r="AE122"/>
  <c r="AE123" s="1"/>
  <c r="W122"/>
  <c r="W123" s="1"/>
  <c r="O122"/>
  <c r="O123" s="1"/>
  <c r="BW127"/>
  <c r="BW128" s="1"/>
  <c r="BO127"/>
  <c r="BO128" s="1"/>
  <c r="BG127"/>
  <c r="BG128" s="1"/>
  <c r="AY127"/>
  <c r="AY128" s="1"/>
  <c r="AU127"/>
  <c r="AU128" s="1"/>
  <c r="AE127"/>
  <c r="AE128" s="1"/>
  <c r="S127"/>
  <c r="S128" s="1"/>
  <c r="K127"/>
  <c r="K128" s="1"/>
  <c r="BC132"/>
  <c r="BC133" s="1"/>
  <c r="AU132"/>
  <c r="AU133" s="1"/>
  <c r="K133"/>
  <c r="K132"/>
  <c r="BG142"/>
  <c r="BG143" s="1"/>
  <c r="AQ142"/>
  <c r="AQ143" s="1"/>
  <c r="BS148"/>
  <c r="BS147"/>
  <c r="AI147"/>
  <c r="AI148" s="1"/>
  <c r="W147"/>
  <c r="W148" s="1"/>
  <c r="G147"/>
  <c r="G148" s="1"/>
  <c r="AM152"/>
  <c r="AM153" s="1"/>
  <c r="K152"/>
  <c r="K153" s="1"/>
  <c r="BU37"/>
  <c r="BU38" s="1"/>
  <c r="Q37"/>
  <c r="Q38" s="1"/>
  <c r="U47"/>
  <c r="U48" s="1"/>
  <c r="AW102"/>
  <c r="AW103" s="1"/>
  <c r="BI137"/>
  <c r="BI138" s="1"/>
  <c r="AS137"/>
  <c r="AS138" s="1"/>
  <c r="AG137"/>
  <c r="AG138" s="1"/>
  <c r="AC137"/>
  <c r="AC138" s="1"/>
  <c r="E137"/>
  <c r="E138" s="1"/>
  <c r="BG22"/>
  <c r="BG23" s="1"/>
  <c r="AA22"/>
  <c r="AA23" s="1"/>
  <c r="BC27"/>
  <c r="BC28" s="1"/>
  <c r="AM27"/>
  <c r="AM28" s="1"/>
  <c r="W27"/>
  <c r="W28" s="1"/>
  <c r="G27"/>
  <c r="G28" s="1"/>
  <c r="R32"/>
  <c r="R33" s="1"/>
  <c r="G37"/>
  <c r="G38" s="1"/>
  <c r="BV52"/>
  <c r="BV53" s="1"/>
  <c r="BF52"/>
  <c r="BF53" s="1"/>
  <c r="AP52"/>
  <c r="AP53" s="1"/>
  <c r="Z52"/>
  <c r="Z53" s="1"/>
  <c r="J52"/>
  <c r="J53" s="1"/>
  <c r="BS57"/>
  <c r="BS58" s="1"/>
  <c r="BN57"/>
  <c r="BN58" s="1"/>
  <c r="BC57"/>
  <c r="BC58" s="1"/>
  <c r="AX57"/>
  <c r="AX58" s="1"/>
  <c r="AM57"/>
  <c r="AM58" s="1"/>
  <c r="AH57"/>
  <c r="AH58" s="1"/>
  <c r="W57"/>
  <c r="W58" s="1"/>
  <c r="R57"/>
  <c r="R58" s="1"/>
  <c r="G57"/>
  <c r="G58" s="1"/>
  <c r="AE67"/>
  <c r="AE68" s="1"/>
  <c r="O67"/>
  <c r="O68" s="1"/>
  <c r="AZ82"/>
  <c r="AZ83" s="1"/>
  <c r="AA87"/>
  <c r="AA88" s="1"/>
  <c r="T87"/>
  <c r="T88" s="1"/>
  <c r="BB92"/>
  <c r="BB93" s="1"/>
  <c r="AZ102"/>
  <c r="AZ103" s="1"/>
  <c r="AI107"/>
  <c r="AI108" s="1"/>
  <c r="AR122"/>
  <c r="AR123" s="1"/>
  <c r="AZ127"/>
  <c r="AZ128" s="1"/>
  <c r="O127"/>
  <c r="O128" s="1"/>
  <c r="AA132"/>
  <c r="AA133" s="1"/>
  <c r="D142"/>
  <c r="AY142"/>
  <c r="AY143" s="1"/>
  <c r="O142"/>
  <c r="O143" s="1"/>
  <c r="N147"/>
  <c r="N148" s="1"/>
  <c r="R152"/>
  <c r="R153" s="1"/>
  <c r="BV12"/>
  <c r="BV13" s="1"/>
  <c r="BR12"/>
  <c r="BR13" s="1"/>
  <c r="BN12"/>
  <c r="BN13" s="1"/>
  <c r="BJ12"/>
  <c r="BJ13" s="1"/>
  <c r="BF12"/>
  <c r="BF13" s="1"/>
  <c r="BB13"/>
  <c r="BB12"/>
  <c r="AX12"/>
  <c r="AX13" s="1"/>
  <c r="AT12"/>
  <c r="AT13" s="1"/>
  <c r="AP12"/>
  <c r="AP13" s="1"/>
  <c r="AL12"/>
  <c r="AL13" s="1"/>
  <c r="AH12"/>
  <c r="AH13" s="1"/>
  <c r="AD12"/>
  <c r="AD13" s="1"/>
  <c r="Z12"/>
  <c r="Z13" s="1"/>
  <c r="V12"/>
  <c r="V13" s="1"/>
  <c r="R12"/>
  <c r="R13" s="1"/>
  <c r="N12"/>
  <c r="N13" s="1"/>
  <c r="J12"/>
  <c r="J13" s="1"/>
  <c r="F12"/>
  <c r="F13" s="1"/>
  <c r="BJ77"/>
  <c r="BJ78" s="1"/>
  <c r="AT77"/>
  <c r="AT78" s="1"/>
  <c r="AD77"/>
  <c r="AD78" s="1"/>
  <c r="N78"/>
  <c r="N77"/>
  <c r="BR82"/>
  <c r="BR83" s="1"/>
  <c r="BF82"/>
  <c r="BF83" s="1"/>
  <c r="AT82"/>
  <c r="AT83" s="1"/>
  <c r="AD82"/>
  <c r="AD83" s="1"/>
  <c r="N82"/>
  <c r="N83" s="1"/>
  <c r="F82"/>
  <c r="F83" s="1"/>
  <c r="BV97"/>
  <c r="BV98" s="1"/>
  <c r="BN97"/>
  <c r="BN98" s="1"/>
  <c r="BF97"/>
  <c r="BF98" s="1"/>
  <c r="BB97"/>
  <c r="BB98" s="1"/>
  <c r="AL97"/>
  <c r="AL98" s="1"/>
  <c r="Z97"/>
  <c r="Z98" s="1"/>
  <c r="N97"/>
  <c r="N98" s="1"/>
  <c r="F97"/>
  <c r="F98" s="1"/>
  <c r="BV122"/>
  <c r="BV123" s="1"/>
  <c r="BN122"/>
  <c r="BN123" s="1"/>
  <c r="BJ122"/>
  <c r="BJ123" s="1"/>
  <c r="BF122"/>
  <c r="BF123" s="1"/>
  <c r="BB122"/>
  <c r="BB123" s="1"/>
  <c r="AP122"/>
  <c r="AP123" s="1"/>
  <c r="AL122"/>
  <c r="AL123" s="1"/>
  <c r="AH122"/>
  <c r="AH123" s="1"/>
  <c r="AD122"/>
  <c r="AD123" s="1"/>
  <c r="Z122"/>
  <c r="Z123" s="1"/>
  <c r="N122"/>
  <c r="N123" s="1"/>
  <c r="BR127"/>
  <c r="BR128" s="1"/>
  <c r="BN127"/>
  <c r="BN128" s="1"/>
  <c r="AP127"/>
  <c r="AP128" s="1"/>
  <c r="R127"/>
  <c r="R128" s="1"/>
  <c r="N127"/>
  <c r="N128" s="1"/>
  <c r="F127"/>
  <c r="F128" s="1"/>
  <c r="BN132"/>
  <c r="BN133" s="1"/>
  <c r="BJ132"/>
  <c r="BJ133" s="1"/>
  <c r="AX132"/>
  <c r="AX133" s="1"/>
  <c r="AT132"/>
  <c r="AT133" s="1"/>
  <c r="AD132"/>
  <c r="AD133" s="1"/>
  <c r="N132"/>
  <c r="N133" s="1"/>
  <c r="J132"/>
  <c r="J133" s="1"/>
  <c r="BN142"/>
  <c r="BN143" s="1"/>
  <c r="BJ142"/>
  <c r="BJ143" s="1"/>
  <c r="BB142"/>
  <c r="BB143" s="1"/>
  <c r="AX142"/>
  <c r="AX143" s="1"/>
  <c r="AL142"/>
  <c r="AL143" s="1"/>
  <c r="AH142"/>
  <c r="AH143" s="1"/>
  <c r="Z142"/>
  <c r="Z143" s="1"/>
  <c r="V142"/>
  <c r="V143" s="1"/>
  <c r="R142"/>
  <c r="R143" s="1"/>
  <c r="J142"/>
  <c r="J143" s="1"/>
  <c r="F142"/>
  <c r="F143" s="1"/>
  <c r="BV147"/>
  <c r="BV148" s="1"/>
  <c r="BR147"/>
  <c r="BR148" s="1"/>
  <c r="BJ147"/>
  <c r="BJ148" s="1"/>
  <c r="AT147"/>
  <c r="AT148" s="1"/>
  <c r="AL147"/>
  <c r="AL148" s="1"/>
  <c r="AH147"/>
  <c r="AH148" s="1"/>
  <c r="Z147"/>
  <c r="Z148" s="1"/>
  <c r="R147"/>
  <c r="R148" s="1"/>
  <c r="F147"/>
  <c r="F148" s="1"/>
  <c r="BV152"/>
  <c r="BV153" s="1"/>
  <c r="BN152"/>
  <c r="BN153" s="1"/>
  <c r="AX152"/>
  <c r="AX153" s="1"/>
  <c r="AT152"/>
  <c r="AT153" s="1"/>
  <c r="N152"/>
  <c r="N153" s="1"/>
  <c r="J152"/>
  <c r="J153" s="1"/>
  <c r="AM22"/>
  <c r="AM23" s="1"/>
  <c r="BT27"/>
  <c r="BT28" s="1"/>
  <c r="AY32"/>
  <c r="AY33" s="1"/>
  <c r="AI32"/>
  <c r="AI33" s="1"/>
  <c r="AY37"/>
  <c r="AY38" s="1"/>
  <c r="AI37"/>
  <c r="AI38" s="1"/>
  <c r="O47"/>
  <c r="O48" s="1"/>
  <c r="BT77"/>
  <c r="BT78" s="1"/>
  <c r="BD77"/>
  <c r="BD78" s="1"/>
  <c r="AN77"/>
  <c r="AN78" s="1"/>
  <c r="X77"/>
  <c r="X78" s="1"/>
  <c r="H77"/>
  <c r="H78" s="1"/>
  <c r="BL87"/>
  <c r="BL88" s="1"/>
  <c r="AY87"/>
  <c r="AY88" s="1"/>
  <c r="AQ88"/>
  <c r="AQ87"/>
  <c r="AJ87"/>
  <c r="AJ88" s="1"/>
  <c r="AU102"/>
  <c r="AU103" s="1"/>
  <c r="S102"/>
  <c r="S103" s="1"/>
  <c r="AJ127"/>
  <c r="AJ128"/>
  <c r="H127"/>
  <c r="H128" s="1"/>
  <c r="AM132"/>
  <c r="AM133" s="1"/>
  <c r="BP137"/>
  <c r="BP138" s="1"/>
  <c r="AR137"/>
  <c r="AR138" s="1"/>
  <c r="BO142"/>
  <c r="BO143" s="1"/>
  <c r="BK147"/>
  <c r="BK148" s="1"/>
  <c r="O147"/>
  <c r="O148" s="1"/>
  <c r="BK43"/>
  <c r="BK42"/>
  <c r="AU42"/>
  <c r="AU43" s="1"/>
  <c r="AE42"/>
  <c r="AE43" s="1"/>
  <c r="O42"/>
  <c r="O43" s="1"/>
  <c r="BW107"/>
  <c r="BW108" s="1"/>
  <c r="BG107"/>
  <c r="BG108" s="1"/>
  <c r="AQ107"/>
  <c r="AQ108" s="1"/>
  <c r="AA107"/>
  <c r="AA108" s="1"/>
  <c r="K107"/>
  <c r="K108" s="1"/>
  <c r="BS97"/>
  <c r="BS98" s="1"/>
  <c r="BS102"/>
  <c r="BS103" s="1"/>
  <c r="BW117"/>
  <c r="BW118" s="1"/>
  <c r="BO117"/>
  <c r="BO118" s="1"/>
  <c r="BG117"/>
  <c r="BG118" s="1"/>
  <c r="AQ117"/>
  <c r="AQ118" s="1"/>
  <c r="AM117"/>
  <c r="AM118" s="1"/>
  <c r="W117"/>
  <c r="W118" s="1"/>
  <c r="O117"/>
  <c r="O118" s="1"/>
  <c r="AY122"/>
  <c r="AY123" s="1"/>
  <c r="S122"/>
  <c r="S123" s="1"/>
  <c r="AM127"/>
  <c r="AM128" s="1"/>
  <c r="W127"/>
  <c r="W128" s="1"/>
  <c r="AQ132"/>
  <c r="AQ133" s="1"/>
  <c r="O132"/>
  <c r="O133" s="1"/>
  <c r="G132"/>
  <c r="G133" s="1"/>
  <c r="BW137"/>
  <c r="BW138" s="1"/>
  <c r="BO137"/>
  <c r="BO138" s="1"/>
  <c r="BK137"/>
  <c r="BK138" s="1"/>
  <c r="BG137"/>
  <c r="BG138" s="1"/>
  <c r="BC137"/>
  <c r="BC138" s="1"/>
  <c r="AY137"/>
  <c r="AY138" s="1"/>
  <c r="AU137"/>
  <c r="AU138" s="1"/>
  <c r="AQ137"/>
  <c r="AQ138" s="1"/>
  <c r="AI137"/>
  <c r="AI138" s="1"/>
  <c r="O137"/>
  <c r="O138" s="1"/>
  <c r="G137"/>
  <c r="G138" s="1"/>
  <c r="BS142"/>
  <c r="BS143" s="1"/>
  <c r="BK142"/>
  <c r="BK143" s="1"/>
  <c r="AM142"/>
  <c r="AM143" s="1"/>
  <c r="AI142"/>
  <c r="AI143" s="1"/>
  <c r="S142"/>
  <c r="S143" s="1"/>
  <c r="G142"/>
  <c r="G143" s="1"/>
  <c r="BW147"/>
  <c r="BW148" s="1"/>
  <c r="BG147"/>
  <c r="BG148" s="1"/>
  <c r="AU147"/>
  <c r="AU148" s="1"/>
  <c r="BO152"/>
  <c r="BO153" s="1"/>
  <c r="AI152"/>
  <c r="AI153" s="1"/>
  <c r="AE152"/>
  <c r="AE153" s="1"/>
  <c r="W152"/>
  <c r="W153" s="1"/>
  <c r="T102"/>
  <c r="T103" s="1"/>
  <c r="L122"/>
  <c r="L123" s="1"/>
  <c r="L82"/>
  <c r="L83" s="1"/>
  <c r="AR87"/>
  <c r="AR88" s="1"/>
  <c r="L87"/>
  <c r="L88" s="1"/>
  <c r="AR97"/>
  <c r="AR98" s="1"/>
  <c r="L97"/>
  <c r="L98" s="1"/>
  <c r="AZ117"/>
  <c r="AZ118" s="1"/>
  <c r="T117"/>
  <c r="T118" s="1"/>
  <c r="D127"/>
  <c r="BD127"/>
  <c r="BD128" s="1"/>
  <c r="AJ137"/>
  <c r="AJ138" s="1"/>
  <c r="H102"/>
  <c r="H103" s="1"/>
  <c r="BH117"/>
  <c r="BH118" s="1"/>
  <c r="BT13"/>
  <c r="BO13"/>
  <c r="BD13"/>
  <c r="AY13"/>
  <c r="AN13"/>
  <c r="AI13"/>
  <c r="X13"/>
  <c r="S13"/>
  <c r="H13"/>
  <c r="BU28"/>
  <c r="BI28"/>
  <c r="AO28"/>
  <c r="AC28"/>
  <c r="I28"/>
  <c r="M27"/>
  <c r="M28" s="1"/>
  <c r="E27"/>
  <c r="E28" s="1"/>
  <c r="BS28"/>
  <c r="BN33"/>
  <c r="AX33"/>
  <c r="BA38"/>
  <c r="U38"/>
  <c r="BE37"/>
  <c r="BE38" s="1"/>
  <c r="AW37"/>
  <c r="AW38" s="1"/>
  <c r="M37"/>
  <c r="M38" s="1"/>
  <c r="E37"/>
  <c r="E38" s="1"/>
  <c r="Y48"/>
  <c r="I47"/>
  <c r="I48" s="1"/>
  <c r="AI48"/>
  <c r="S48"/>
  <c r="AD63"/>
  <c r="AG88"/>
  <c r="Q88"/>
  <c r="BE93"/>
  <c r="AO93"/>
  <c r="Y92"/>
  <c r="Y93" s="1"/>
  <c r="BD98"/>
  <c r="AE103"/>
  <c r="AG108"/>
  <c r="BE118"/>
  <c r="AO118"/>
  <c r="BC123"/>
  <c r="U138"/>
  <c r="AW137"/>
  <c r="AW138" s="1"/>
  <c r="BR78"/>
  <c r="AP78"/>
  <c r="AH78"/>
  <c r="F78"/>
  <c r="BN83"/>
  <c r="AP83"/>
  <c r="AH83"/>
  <c r="BF143"/>
  <c r="AD143"/>
  <c r="AL153"/>
  <c r="BP13"/>
  <c r="BK13"/>
  <c r="AZ13"/>
  <c r="AU13"/>
  <c r="AJ13"/>
  <c r="AE13"/>
  <c r="T13"/>
  <c r="O13"/>
  <c r="G23"/>
  <c r="BM28"/>
  <c r="BA28"/>
  <c r="AR28"/>
  <c r="AG28"/>
  <c r="U28"/>
  <c r="L28"/>
  <c r="BE27"/>
  <c r="BE28" s="1"/>
  <c r="BD28"/>
  <c r="AY28"/>
  <c r="AI28"/>
  <c r="H28"/>
  <c r="BO33"/>
  <c r="AS38"/>
  <c r="AK37"/>
  <c r="AK38" s="1"/>
  <c r="BO38"/>
  <c r="BP43"/>
  <c r="AJ43"/>
  <c r="AW48"/>
  <c r="AN48"/>
  <c r="Q48"/>
  <c r="H48"/>
  <c r="AC47"/>
  <c r="AC48" s="1"/>
  <c r="AU48"/>
  <c r="AV53"/>
  <c r="P53"/>
  <c r="BP63"/>
  <c r="AJ63"/>
  <c r="AT62"/>
  <c r="AT63" s="1"/>
  <c r="BG68"/>
  <c r="AA68"/>
  <c r="K68"/>
  <c r="BF77"/>
  <c r="BF78" s="1"/>
  <c r="AX77"/>
  <c r="AX78" s="1"/>
  <c r="V77"/>
  <c r="V78" s="1"/>
  <c r="BO83"/>
  <c r="X83"/>
  <c r="BV82"/>
  <c r="BV83" s="1"/>
  <c r="BG82"/>
  <c r="BG83" s="1"/>
  <c r="V82"/>
  <c r="V83" s="1"/>
  <c r="D88"/>
  <c r="BM88"/>
  <c r="AW88"/>
  <c r="BU93"/>
  <c r="AT93"/>
  <c r="AD93"/>
  <c r="BR97"/>
  <c r="BR98" s="1"/>
  <c r="AX97"/>
  <c r="AX98" s="1"/>
  <c r="AD97"/>
  <c r="AD98" s="1"/>
  <c r="R97"/>
  <c r="R98" s="1"/>
  <c r="J97"/>
  <c r="J98" s="1"/>
  <c r="AG102"/>
  <c r="AG103" s="1"/>
  <c r="AN103"/>
  <c r="K103"/>
  <c r="D108"/>
  <c r="BM108"/>
  <c r="AW108"/>
  <c r="BU118"/>
  <c r="AV118"/>
  <c r="BD118"/>
  <c r="AJ123"/>
  <c r="BR122"/>
  <c r="BR123" s="1"/>
  <c r="AT122"/>
  <c r="AT123" s="1"/>
  <c r="R122"/>
  <c r="R123" s="1"/>
  <c r="F122"/>
  <c r="AB123"/>
  <c r="BT128"/>
  <c r="AF128"/>
  <c r="AQ127"/>
  <c r="AQ128" s="1"/>
  <c r="BL128"/>
  <c r="AL132"/>
  <c r="AL133" s="1"/>
  <c r="BE137"/>
  <c r="BE138" s="1"/>
  <c r="M137"/>
  <c r="M138" s="1"/>
  <c r="BR142"/>
  <c r="BR143" s="1"/>
  <c r="AP142"/>
  <c r="AP143" s="1"/>
  <c r="J147"/>
  <c r="J148" s="1"/>
  <c r="BW152"/>
  <c r="BW153" s="1"/>
  <c r="BW43"/>
  <c r="BO43"/>
  <c r="BG43"/>
  <c r="AY43"/>
  <c r="AM43"/>
  <c r="W43"/>
  <c r="K43"/>
  <c r="BW53"/>
  <c r="BO53"/>
  <c r="AA53"/>
  <c r="S53"/>
  <c r="K53"/>
  <c r="BW63"/>
  <c r="BO63"/>
  <c r="BG63"/>
  <c r="AY63"/>
  <c r="K63"/>
  <c r="AM88"/>
  <c r="G88"/>
  <c r="AM98"/>
  <c r="G98"/>
  <c r="W103"/>
  <c r="BK118"/>
  <c r="BC118"/>
  <c r="AU118"/>
  <c r="AI118"/>
  <c r="AA118"/>
  <c r="G118"/>
  <c r="BO123"/>
  <c r="BO133"/>
  <c r="AI133"/>
  <c r="BS138"/>
  <c r="AM138"/>
  <c r="AE138"/>
  <c r="K138"/>
  <c r="K143"/>
  <c r="BO148"/>
  <c r="BC148"/>
  <c r="AM148"/>
  <c r="AA148"/>
  <c r="G153"/>
  <c r="AS28"/>
  <c r="Y28"/>
  <c r="BO27"/>
  <c r="BO28" s="1"/>
  <c r="AK27"/>
  <c r="AK28" s="1"/>
  <c r="X27"/>
  <c r="X28" s="1"/>
  <c r="BS33"/>
  <c r="AM33"/>
  <c r="G33"/>
  <c r="BQ38"/>
  <c r="BH38"/>
  <c r="AM37"/>
  <c r="AM38" s="1"/>
  <c r="Y37"/>
  <c r="Y38" s="1"/>
  <c r="I37"/>
  <c r="I38" s="1"/>
  <c r="AV43"/>
  <c r="BC42"/>
  <c r="BC43" s="1"/>
  <c r="AA42"/>
  <c r="AA43" s="1"/>
  <c r="S42"/>
  <c r="S43" s="1"/>
  <c r="AO48"/>
  <c r="AE47"/>
  <c r="AE48" s="1"/>
  <c r="X47"/>
  <c r="X48" s="1"/>
  <c r="M47"/>
  <c r="M48" s="1"/>
  <c r="BK53"/>
  <c r="AE53"/>
  <c r="BL52"/>
  <c r="BL53" s="1"/>
  <c r="AQ52"/>
  <c r="AQ53" s="1"/>
  <c r="AI52"/>
  <c r="AI53" s="1"/>
  <c r="BO58"/>
  <c r="AR58"/>
  <c r="X58"/>
  <c r="L58"/>
  <c r="BS63"/>
  <c r="AV63"/>
  <c r="G63"/>
  <c r="BJ62"/>
  <c r="BJ63" s="1"/>
  <c r="AA62"/>
  <c r="AA63" s="1"/>
  <c r="S62"/>
  <c r="S63" s="1"/>
  <c r="T68"/>
  <c r="AE73"/>
  <c r="BO78"/>
  <c r="AR78"/>
  <c r="AI78"/>
  <c r="W78"/>
  <c r="BV77"/>
  <c r="BV78" s="1"/>
  <c r="BN77"/>
  <c r="BN78" s="1"/>
  <c r="AL77"/>
  <c r="AL78" s="1"/>
  <c r="J77"/>
  <c r="J78" s="1"/>
  <c r="D83"/>
  <c r="BS83"/>
  <c r="AM83"/>
  <c r="P83"/>
  <c r="G83"/>
  <c r="BP82"/>
  <c r="BP83" s="1"/>
  <c r="BB82"/>
  <c r="BB83" s="1"/>
  <c r="AL82"/>
  <c r="AL83" s="1"/>
  <c r="AE82"/>
  <c r="AE83" s="1"/>
  <c r="T83"/>
  <c r="BS87"/>
  <c r="BS88" s="1"/>
  <c r="AZ88"/>
  <c r="R93"/>
  <c r="I92"/>
  <c r="I93" s="1"/>
  <c r="BT98"/>
  <c r="AQ98"/>
  <c r="BK97"/>
  <c r="BK98" s="1"/>
  <c r="AP97"/>
  <c r="AP98" s="1"/>
  <c r="AH97"/>
  <c r="AH98" s="1"/>
  <c r="W97"/>
  <c r="W98" s="1"/>
  <c r="P103"/>
  <c r="BW102"/>
  <c r="BW103" s="1"/>
  <c r="BM102"/>
  <c r="BM103" s="1"/>
  <c r="BC102"/>
  <c r="BC103" s="1"/>
  <c r="G102"/>
  <c r="G103" s="1"/>
  <c r="BS107"/>
  <c r="BS108" s="1"/>
  <c r="AY107"/>
  <c r="AY108" s="1"/>
  <c r="BL118"/>
  <c r="AN117"/>
  <c r="AN118" s="1"/>
  <c r="AB117"/>
  <c r="AB118" s="1"/>
  <c r="S117"/>
  <c r="S118" s="1"/>
  <c r="K117"/>
  <c r="K118" s="1"/>
  <c r="AR118"/>
  <c r="AM123"/>
  <c r="T123"/>
  <c r="BW122"/>
  <c r="BW123" s="1"/>
  <c r="AI122"/>
  <c r="AI123" s="1"/>
  <c r="J122"/>
  <c r="J123" s="1"/>
  <c r="AH127"/>
  <c r="AH128" s="1"/>
  <c r="BS133"/>
  <c r="AE133"/>
  <c r="BV132"/>
  <c r="BV133" s="1"/>
  <c r="AO137"/>
  <c r="AO138" s="1"/>
  <c r="BC143"/>
  <c r="BV142"/>
  <c r="BV143" s="1"/>
  <c r="AT142"/>
  <c r="AT143" s="1"/>
  <c r="N142"/>
  <c r="N143" s="1"/>
  <c r="AY148"/>
  <c r="K147"/>
  <c r="K148" s="1"/>
  <c r="O153"/>
  <c r="AD152"/>
  <c r="AD153" s="1"/>
  <c r="H23"/>
  <c r="BH83"/>
  <c r="AR83"/>
  <c r="AB83"/>
  <c r="AN113"/>
  <c r="BH88"/>
  <c r="AB88"/>
  <c r="BP118"/>
  <c r="AJ118"/>
  <c r="BD123"/>
  <c r="AN123"/>
  <c r="AF123"/>
  <c r="T128"/>
  <c r="D22"/>
  <c r="D23" s="1"/>
  <c r="L23"/>
  <c r="AJ22"/>
  <c r="AJ23" s="1"/>
  <c r="AB22"/>
  <c r="AB23" s="1"/>
  <c r="K22"/>
  <c r="K23" s="1"/>
  <c r="BQ28"/>
  <c r="BH28"/>
  <c r="AW28"/>
  <c r="AB28"/>
  <c r="Q28"/>
  <c r="AN27"/>
  <c r="AN28" s="1"/>
  <c r="S27"/>
  <c r="S28" s="1"/>
  <c r="BL28"/>
  <c r="AV28"/>
  <c r="AF28"/>
  <c r="P28"/>
  <c r="AN33"/>
  <c r="AH32"/>
  <c r="AH33" s="1"/>
  <c r="S32"/>
  <c r="S33" s="1"/>
  <c r="BI38"/>
  <c r="AN38"/>
  <c r="AC38"/>
  <c r="BS37"/>
  <c r="BS38" s="1"/>
  <c r="BC37"/>
  <c r="BC38" s="1"/>
  <c r="AO37"/>
  <c r="AO38" s="1"/>
  <c r="AG37"/>
  <c r="AG38" s="1"/>
  <c r="S37"/>
  <c r="S38" s="1"/>
  <c r="AZ43"/>
  <c r="T43"/>
  <c r="BS42"/>
  <c r="BS43" s="1"/>
  <c r="AQ42"/>
  <c r="AQ43" s="1"/>
  <c r="AI42"/>
  <c r="AI43" s="1"/>
  <c r="G42"/>
  <c r="G43" s="1"/>
  <c r="D48"/>
  <c r="AG48"/>
  <c r="AS47"/>
  <c r="AS48" s="1"/>
  <c r="AR53"/>
  <c r="W53"/>
  <c r="BG52"/>
  <c r="BG53" s="1"/>
  <c r="AY52"/>
  <c r="AY53" s="1"/>
  <c r="BP58"/>
  <c r="BK63"/>
  <c r="AZ63"/>
  <c r="AE63"/>
  <c r="T63"/>
  <c r="AQ62"/>
  <c r="AQ63" s="1"/>
  <c r="AI62"/>
  <c r="AI63" s="1"/>
  <c r="N62"/>
  <c r="N63" s="1"/>
  <c r="BK67"/>
  <c r="BK68" s="1"/>
  <c r="AF73"/>
  <c r="BP78"/>
  <c r="BB77"/>
  <c r="BB78" s="1"/>
  <c r="Z77"/>
  <c r="Z78" s="1"/>
  <c r="R77"/>
  <c r="R78" s="1"/>
  <c r="BL78"/>
  <c r="AV78"/>
  <c r="AF78"/>
  <c r="P78"/>
  <c r="AN83"/>
  <c r="S83"/>
  <c r="Z82"/>
  <c r="Z83" s="1"/>
  <c r="R82"/>
  <c r="R83" s="1"/>
  <c r="J82"/>
  <c r="J83" s="1"/>
  <c r="AJ83"/>
  <c r="BT88"/>
  <c r="BK87"/>
  <c r="BK88" s="1"/>
  <c r="BC87"/>
  <c r="BC88" s="1"/>
  <c r="AI87"/>
  <c r="AI88" s="1"/>
  <c r="W87"/>
  <c r="W88" s="1"/>
  <c r="O87"/>
  <c r="O88" s="1"/>
  <c r="BP88"/>
  <c r="D93"/>
  <c r="AV98"/>
  <c r="BC97"/>
  <c r="BC98" s="1"/>
  <c r="AT97"/>
  <c r="AT98" s="1"/>
  <c r="AI97"/>
  <c r="AI98" s="1"/>
  <c r="X97"/>
  <c r="X98" s="1"/>
  <c r="O97"/>
  <c r="O98" s="1"/>
  <c r="AV103"/>
  <c r="BO102"/>
  <c r="BO103" s="1"/>
  <c r="BG102"/>
  <c r="BG103" s="1"/>
  <c r="AM102"/>
  <c r="AM103" s="1"/>
  <c r="Q102"/>
  <c r="Q103" s="1"/>
  <c r="BT103"/>
  <c r="BK107"/>
  <c r="BK108" s="1"/>
  <c r="W107"/>
  <c r="W108" s="1"/>
  <c r="G107"/>
  <c r="G108" s="1"/>
  <c r="Y118"/>
  <c r="I118"/>
  <c r="BS117"/>
  <c r="BS118" s="1"/>
  <c r="AY117"/>
  <c r="AY118" s="1"/>
  <c r="L117"/>
  <c r="L118" s="1"/>
  <c r="X118"/>
  <c r="D123"/>
  <c r="AU123"/>
  <c r="G123"/>
  <c r="BL122"/>
  <c r="BL123" s="1"/>
  <c r="AX122"/>
  <c r="AX123" s="1"/>
  <c r="AA122"/>
  <c r="AA123" s="1"/>
  <c r="K122"/>
  <c r="K123" s="1"/>
  <c r="BK128"/>
  <c r="G128"/>
  <c r="BJ127"/>
  <c r="BJ128" s="1"/>
  <c r="AX127"/>
  <c r="AX128" s="1"/>
  <c r="AI127"/>
  <c r="AI128" s="1"/>
  <c r="X127"/>
  <c r="X128" s="1"/>
  <c r="D132"/>
  <c r="BW132"/>
  <c r="BW133" s="1"/>
  <c r="V132"/>
  <c r="V133" s="1"/>
  <c r="BQ138"/>
  <c r="AA137"/>
  <c r="AA138" s="1"/>
  <c r="BH138"/>
  <c r="AV138"/>
  <c r="BW143"/>
  <c r="W143"/>
  <c r="S148"/>
  <c r="BB147"/>
  <c r="BB148" s="1"/>
  <c r="V147"/>
  <c r="V148" s="1"/>
  <c r="S152"/>
  <c r="S153" s="1"/>
  <c r="AZ107"/>
  <c r="AZ108" s="1"/>
  <c r="AJ107"/>
  <c r="AJ108" s="1"/>
  <c r="AR127"/>
  <c r="AR128" s="1"/>
  <c r="BD137"/>
  <c r="BD138" s="1"/>
  <c r="AN152"/>
  <c r="AN153" s="1"/>
  <c r="H152"/>
  <c r="H153" s="1"/>
  <c r="BP108"/>
  <c r="BH108"/>
  <c r="AR108"/>
  <c r="AB108"/>
  <c r="BH128"/>
  <c r="X138"/>
  <c r="BT153"/>
  <c r="T153"/>
  <c r="BL108"/>
  <c r="L107"/>
  <c r="L108" s="1"/>
  <c r="AB127"/>
  <c r="AB128" s="1"/>
  <c r="X153"/>
  <c r="BU153"/>
  <c r="BQ153"/>
  <c r="BM153"/>
  <c r="BI153"/>
  <c r="BE153"/>
  <c r="BA153"/>
  <c r="AW153"/>
  <c r="AS153"/>
  <c r="AO153"/>
  <c r="AK153"/>
  <c r="AG153"/>
  <c r="AC153"/>
  <c r="Y153"/>
  <c r="U153"/>
  <c r="Q153"/>
  <c r="M153"/>
  <c r="I153"/>
  <c r="E153"/>
  <c r="BU148"/>
  <c r="BQ148"/>
  <c r="BM148"/>
  <c r="BI148"/>
  <c r="BE148"/>
  <c r="BA148"/>
  <c r="AW148"/>
  <c r="AS148"/>
  <c r="AO148"/>
  <c r="AK148"/>
  <c r="AG148"/>
  <c r="AC148"/>
  <c r="Y148"/>
  <c r="U148"/>
  <c r="Q148"/>
  <c r="M148"/>
  <c r="I148"/>
  <c r="E148"/>
  <c r="BU143"/>
  <c r="BQ143"/>
  <c r="BM143"/>
  <c r="BI143"/>
  <c r="BE143"/>
  <c r="BA143"/>
  <c r="AW143"/>
  <c r="AS143"/>
  <c r="AO143"/>
  <c r="AK143"/>
  <c r="AG143"/>
  <c r="AC143"/>
  <c r="Y143"/>
  <c r="U143"/>
  <c r="Q143"/>
  <c r="M143"/>
  <c r="I143"/>
  <c r="E143"/>
  <c r="BV137"/>
  <c r="BV138" s="1"/>
  <c r="BR137"/>
  <c r="BR138" s="1"/>
  <c r="BN137"/>
  <c r="BN138" s="1"/>
  <c r="BJ137"/>
  <c r="BJ138" s="1"/>
  <c r="BF137"/>
  <c r="BF138" s="1"/>
  <c r="BB137"/>
  <c r="BB138" s="1"/>
  <c r="AX137"/>
  <c r="AX138" s="1"/>
  <c r="AT137"/>
  <c r="AT138" s="1"/>
  <c r="AP137"/>
  <c r="AP138" s="1"/>
  <c r="AL137"/>
  <c r="AL138" s="1"/>
  <c r="AH137"/>
  <c r="AH138" s="1"/>
  <c r="AD137"/>
  <c r="AD138" s="1"/>
  <c r="Z137"/>
  <c r="Z138" s="1"/>
  <c r="V138"/>
  <c r="R138"/>
  <c r="N137"/>
  <c r="N138" s="1"/>
  <c r="J137"/>
  <c r="J138" s="1"/>
  <c r="F137"/>
  <c r="F138" s="1"/>
  <c r="BU133"/>
  <c r="BQ133"/>
  <c r="BM133"/>
  <c r="BI133"/>
  <c r="BE133"/>
  <c r="BA133"/>
  <c r="AW133"/>
  <c r="AS133"/>
  <c r="AO133"/>
  <c r="AK133"/>
  <c r="AG133"/>
  <c r="AC133"/>
  <c r="Y133"/>
  <c r="U133"/>
  <c r="Q133"/>
  <c r="M133"/>
  <c r="I133"/>
  <c r="E133"/>
  <c r="BU128"/>
  <c r="BQ128"/>
  <c r="BM128"/>
  <c r="BI128"/>
  <c r="BE128"/>
  <c r="BA128"/>
  <c r="AW128"/>
  <c r="AS128"/>
  <c r="AO128"/>
  <c r="AK128"/>
  <c r="AG128"/>
  <c r="AC128"/>
  <c r="Y128"/>
  <c r="U128"/>
  <c r="Q128"/>
  <c r="M128"/>
  <c r="I128"/>
  <c r="E128"/>
  <c r="BU123"/>
  <c r="BQ123"/>
  <c r="BM123"/>
  <c r="BI123"/>
  <c r="BE123"/>
  <c r="BA123"/>
  <c r="AW123"/>
  <c r="AS123"/>
  <c r="AO123"/>
  <c r="AK123"/>
  <c r="AG123"/>
  <c r="AC123"/>
  <c r="Y123"/>
  <c r="U123"/>
  <c r="Q123"/>
  <c r="M123"/>
  <c r="I123"/>
  <c r="E123"/>
  <c r="BV117"/>
  <c r="BV118" s="1"/>
  <c r="BR117"/>
  <c r="BR118" s="1"/>
  <c r="BN117"/>
  <c r="BN118" s="1"/>
  <c r="BJ117"/>
  <c r="BJ118" s="1"/>
  <c r="BF117"/>
  <c r="BF118" s="1"/>
  <c r="BB117"/>
  <c r="BB118" s="1"/>
  <c r="AX117"/>
  <c r="AX118" s="1"/>
  <c r="AT117"/>
  <c r="AT118" s="1"/>
  <c r="AP117"/>
  <c r="AP118" s="1"/>
  <c r="AL117"/>
  <c r="AL118" s="1"/>
  <c r="AH117"/>
  <c r="AH118" s="1"/>
  <c r="AD117"/>
  <c r="AD118" s="1"/>
  <c r="Z117"/>
  <c r="Z118" s="1"/>
  <c r="V117"/>
  <c r="V118" s="1"/>
  <c r="R117"/>
  <c r="R118" s="1"/>
  <c r="N117"/>
  <c r="N118" s="1"/>
  <c r="J117"/>
  <c r="J118" s="1"/>
  <c r="F117"/>
  <c r="F118" s="1"/>
  <c r="BV113"/>
  <c r="AP113"/>
  <c r="V113"/>
  <c r="BR113"/>
  <c r="BB113"/>
  <c r="N113"/>
  <c r="F113"/>
  <c r="BN113"/>
  <c r="BJ113"/>
  <c r="BF113"/>
  <c r="AX113"/>
  <c r="AT113"/>
  <c r="AL112"/>
  <c r="AL113" s="1"/>
  <c r="AH113"/>
  <c r="AD113"/>
  <c r="Z113"/>
  <c r="R113"/>
  <c r="J113"/>
  <c r="BV107"/>
  <c r="BV108" s="1"/>
  <c r="BR107"/>
  <c r="BR108" s="1"/>
  <c r="BN107"/>
  <c r="BN108" s="1"/>
  <c r="BJ107"/>
  <c r="BJ108" s="1"/>
  <c r="BF107"/>
  <c r="BF108" s="1"/>
  <c r="BB107"/>
  <c r="BB108" s="1"/>
  <c r="AX107"/>
  <c r="AX108" s="1"/>
  <c r="AT107"/>
  <c r="AT108" s="1"/>
  <c r="AP107"/>
  <c r="AP108" s="1"/>
  <c r="AL107"/>
  <c r="AL108" s="1"/>
  <c r="AH107"/>
  <c r="AH108" s="1"/>
  <c r="AD107"/>
  <c r="AD108" s="1"/>
  <c r="Z107"/>
  <c r="Z108" s="1"/>
  <c r="V108"/>
  <c r="R108"/>
  <c r="N107"/>
  <c r="N108" s="1"/>
  <c r="J107"/>
  <c r="J108" s="1"/>
  <c r="F107"/>
  <c r="F108" s="1"/>
  <c r="BV102"/>
  <c r="BV103" s="1"/>
  <c r="BR102"/>
  <c r="BR103" s="1"/>
  <c r="BN102"/>
  <c r="BN103" s="1"/>
  <c r="BJ103"/>
  <c r="BF103"/>
  <c r="BB102"/>
  <c r="BB103" s="1"/>
  <c r="AX102"/>
  <c r="AX103" s="1"/>
  <c r="AT102"/>
  <c r="AT103" s="1"/>
  <c r="AP102"/>
  <c r="AP103" s="1"/>
  <c r="AL102"/>
  <c r="AL103" s="1"/>
  <c r="AH102"/>
  <c r="AH103" s="1"/>
  <c r="AD102"/>
  <c r="AD103" s="1"/>
  <c r="Z102"/>
  <c r="Z103" s="1"/>
  <c r="V103"/>
  <c r="R102"/>
  <c r="R103" s="1"/>
  <c r="N102"/>
  <c r="N103" s="1"/>
  <c r="J102"/>
  <c r="J103" s="1"/>
  <c r="F102"/>
  <c r="F103" s="1"/>
  <c r="BU98"/>
  <c r="BQ98"/>
  <c r="BM98"/>
  <c r="BI98"/>
  <c r="BE98"/>
  <c r="BA98"/>
  <c r="AW98"/>
  <c r="AS98"/>
  <c r="AO98"/>
  <c r="AK98"/>
  <c r="AG98"/>
  <c r="AC98"/>
  <c r="Y98"/>
  <c r="U98"/>
  <c r="Q98"/>
  <c r="M98"/>
  <c r="I98"/>
  <c r="E98"/>
  <c r="BW93"/>
  <c r="BS93"/>
  <c r="BO93"/>
  <c r="BK93"/>
  <c r="BG93"/>
  <c r="BC93"/>
  <c r="AY93"/>
  <c r="AU93"/>
  <c r="AQ93"/>
  <c r="AM93"/>
  <c r="AI93"/>
  <c r="AE93"/>
  <c r="AA93"/>
  <c r="W93"/>
  <c r="S93"/>
  <c r="O93"/>
  <c r="K93"/>
  <c r="G93"/>
  <c r="V88"/>
  <c r="BV87"/>
  <c r="BV88" s="1"/>
  <c r="BR87"/>
  <c r="BR88" s="1"/>
  <c r="BN87"/>
  <c r="BN88" s="1"/>
  <c r="BJ88"/>
  <c r="BF87"/>
  <c r="BF88" s="1"/>
  <c r="BB87"/>
  <c r="BB88" s="1"/>
  <c r="AX87"/>
  <c r="AX88" s="1"/>
  <c r="AT87"/>
  <c r="AT88" s="1"/>
  <c r="AP87"/>
  <c r="AP88" s="1"/>
  <c r="AL87"/>
  <c r="AL88" s="1"/>
  <c r="AH87"/>
  <c r="AH88" s="1"/>
  <c r="AD87"/>
  <c r="AD88" s="1"/>
  <c r="Z87"/>
  <c r="Z88" s="1"/>
  <c r="R87"/>
  <c r="R88" s="1"/>
  <c r="N87"/>
  <c r="N88" s="1"/>
  <c r="J87"/>
  <c r="J88" s="1"/>
  <c r="F87"/>
  <c r="F88" s="1"/>
  <c r="BU83"/>
  <c r="BQ83"/>
  <c r="BM83"/>
  <c r="BI83"/>
  <c r="BE83"/>
  <c r="BA83"/>
  <c r="AW83"/>
  <c r="AS83"/>
  <c r="AO83"/>
  <c r="AK83"/>
  <c r="AG83"/>
  <c r="AC83"/>
  <c r="Y83"/>
  <c r="U83"/>
  <c r="Q83"/>
  <c r="M83"/>
  <c r="I83"/>
  <c r="E83"/>
  <c r="BU78"/>
  <c r="BQ78"/>
  <c r="BM78"/>
  <c r="BI78"/>
  <c r="BE78"/>
  <c r="BA78"/>
  <c r="AW78"/>
  <c r="AS78"/>
  <c r="AO78"/>
  <c r="AK78"/>
  <c r="AG78"/>
  <c r="AC78"/>
  <c r="Y78"/>
  <c r="U78"/>
  <c r="Q78"/>
  <c r="M78"/>
  <c r="I78"/>
  <c r="E78"/>
  <c r="BU73"/>
  <c r="BQ73"/>
  <c r="BM73"/>
  <c r="BI73"/>
  <c r="BE73"/>
  <c r="BA73"/>
  <c r="AW73"/>
  <c r="AS73"/>
  <c r="AO73"/>
  <c r="AK73"/>
  <c r="AG73"/>
  <c r="AC73"/>
  <c r="Y73"/>
  <c r="U73"/>
  <c r="Q73"/>
  <c r="M73"/>
  <c r="I73"/>
  <c r="E73"/>
  <c r="BV68"/>
  <c r="BR68"/>
  <c r="BF68"/>
  <c r="AP68"/>
  <c r="Z68"/>
  <c r="V68"/>
  <c r="BN68"/>
  <c r="BJ67"/>
  <c r="BJ68" s="1"/>
  <c r="BB67"/>
  <c r="BB68" s="1"/>
  <c r="AX68"/>
  <c r="AT68"/>
  <c r="AL67"/>
  <c r="AL68" s="1"/>
  <c r="AH67"/>
  <c r="AH68" s="1"/>
  <c r="AD67"/>
  <c r="AD68" s="1"/>
  <c r="R67"/>
  <c r="R68" s="1"/>
  <c r="N67"/>
  <c r="N68" s="1"/>
  <c r="J67"/>
  <c r="J68" s="1"/>
  <c r="F67"/>
  <c r="F68" s="1"/>
  <c r="BU63"/>
  <c r="BQ63"/>
  <c r="BM63"/>
  <c r="BI63"/>
  <c r="BE63"/>
  <c r="BA63"/>
  <c r="AW63"/>
  <c r="AS63"/>
  <c r="AO63"/>
  <c r="AK63"/>
  <c r="AG63"/>
  <c r="AC63"/>
  <c r="Y63"/>
  <c r="U63"/>
  <c r="Q63"/>
  <c r="M63"/>
  <c r="I63"/>
  <c r="E63"/>
  <c r="BU58"/>
  <c r="BQ58"/>
  <c r="BM58"/>
  <c r="BI58"/>
  <c r="BE58"/>
  <c r="BA58"/>
  <c r="AW58"/>
  <c r="AS58"/>
  <c r="AO58"/>
  <c r="AK58"/>
  <c r="AG58"/>
  <c r="AC58"/>
  <c r="Y58"/>
  <c r="U58"/>
  <c r="Q58"/>
  <c r="M58"/>
  <c r="I58"/>
  <c r="E58"/>
  <c r="BU53"/>
  <c r="BQ53"/>
  <c r="BM53"/>
  <c r="BI53"/>
  <c r="BE53"/>
  <c r="BA53"/>
  <c r="AW53"/>
  <c r="AS53"/>
  <c r="AO53"/>
  <c r="AK53"/>
  <c r="AG53"/>
  <c r="AC53"/>
  <c r="Y53"/>
  <c r="U53"/>
  <c r="Q53"/>
  <c r="M53"/>
  <c r="I53"/>
  <c r="E53"/>
  <c r="V48"/>
  <c r="BV48"/>
  <c r="J48"/>
  <c r="BR47"/>
  <c r="BR48" s="1"/>
  <c r="BN48"/>
  <c r="BJ48"/>
  <c r="BF48"/>
  <c r="BB48"/>
  <c r="AX47"/>
  <c r="AX48" s="1"/>
  <c r="AT47"/>
  <c r="AT48" s="1"/>
  <c r="AP47"/>
  <c r="AP48" s="1"/>
  <c r="AL47"/>
  <c r="AL48" s="1"/>
  <c r="AH47"/>
  <c r="AH48" s="1"/>
  <c r="AD47"/>
  <c r="AD48" s="1"/>
  <c r="Z47"/>
  <c r="Z48" s="1"/>
  <c r="R47"/>
  <c r="R48" s="1"/>
  <c r="N47"/>
  <c r="N48" s="1"/>
  <c r="F47"/>
  <c r="F48" s="1"/>
  <c r="BR43"/>
  <c r="BV42"/>
  <c r="BV43" s="1"/>
  <c r="BN42"/>
  <c r="BN43" s="1"/>
  <c r="BJ42"/>
  <c r="BJ43" s="1"/>
  <c r="BF42"/>
  <c r="BF43" s="1"/>
  <c r="BB42"/>
  <c r="BB43" s="1"/>
  <c r="AX42"/>
  <c r="AX43" s="1"/>
  <c r="AT42"/>
  <c r="AT43" s="1"/>
  <c r="AP42"/>
  <c r="AP43" s="1"/>
  <c r="AL42"/>
  <c r="AL43" s="1"/>
  <c r="AH42"/>
  <c r="AH43" s="1"/>
  <c r="AD42"/>
  <c r="AD43" s="1"/>
  <c r="Z42"/>
  <c r="Z43" s="1"/>
  <c r="V42"/>
  <c r="V43" s="1"/>
  <c r="R42"/>
  <c r="R43" s="1"/>
  <c r="N42"/>
  <c r="N43" s="1"/>
  <c r="J42"/>
  <c r="J43" s="1"/>
  <c r="F42"/>
  <c r="F43" s="1"/>
  <c r="V38"/>
  <c r="BV37"/>
  <c r="BV38" s="1"/>
  <c r="BR37"/>
  <c r="BR38" s="1"/>
  <c r="BN37"/>
  <c r="BN38" s="1"/>
  <c r="BJ37"/>
  <c r="BJ38" s="1"/>
  <c r="BF37"/>
  <c r="BF38" s="1"/>
  <c r="BB37"/>
  <c r="BB38" s="1"/>
  <c r="AX37"/>
  <c r="AX38" s="1"/>
  <c r="AT37"/>
  <c r="AT38" s="1"/>
  <c r="AP37"/>
  <c r="AP38" s="1"/>
  <c r="AL37"/>
  <c r="AL38" s="1"/>
  <c r="AH37"/>
  <c r="AH38" s="1"/>
  <c r="AD37"/>
  <c r="AD38" s="1"/>
  <c r="Z37"/>
  <c r="Z38" s="1"/>
  <c r="R37"/>
  <c r="R38" s="1"/>
  <c r="N37"/>
  <c r="N38" s="1"/>
  <c r="J37"/>
  <c r="J38" s="1"/>
  <c r="F37"/>
  <c r="F38" s="1"/>
  <c r="BU33"/>
  <c r="BQ33"/>
  <c r="BM33"/>
  <c r="BI33"/>
  <c r="BE33"/>
  <c r="BA33"/>
  <c r="AW33"/>
  <c r="AS33"/>
  <c r="AO33"/>
  <c r="AK33"/>
  <c r="AG33"/>
  <c r="AC33"/>
  <c r="Y33"/>
  <c r="U33"/>
  <c r="Q33"/>
  <c r="M33"/>
  <c r="I33"/>
  <c r="E33"/>
  <c r="BR28"/>
  <c r="BV27"/>
  <c r="BV28" s="1"/>
  <c r="BN27"/>
  <c r="BN28" s="1"/>
  <c r="BJ27"/>
  <c r="BJ28" s="1"/>
  <c r="BF27"/>
  <c r="BF28" s="1"/>
  <c r="BB27"/>
  <c r="BB28" s="1"/>
  <c r="AX27"/>
  <c r="AX28" s="1"/>
  <c r="AT27"/>
  <c r="AT28" s="1"/>
  <c r="AP27"/>
  <c r="AP28" s="1"/>
  <c r="AL27"/>
  <c r="AL28" s="1"/>
  <c r="AH27"/>
  <c r="AH28" s="1"/>
  <c r="AD27"/>
  <c r="AD28" s="1"/>
  <c r="Z27"/>
  <c r="Z28" s="1"/>
  <c r="V27"/>
  <c r="V28" s="1"/>
  <c r="R27"/>
  <c r="R28" s="1"/>
  <c r="N27"/>
  <c r="N28" s="1"/>
  <c r="J27"/>
  <c r="J28" s="1"/>
  <c r="F27"/>
  <c r="F28" s="1"/>
  <c r="BV23"/>
  <c r="BR23"/>
  <c r="BF23"/>
  <c r="BB23"/>
  <c r="Z23"/>
  <c r="V23"/>
  <c r="BN23"/>
  <c r="BJ23"/>
  <c r="AX23"/>
  <c r="AT23"/>
  <c r="AP22"/>
  <c r="AP23" s="1"/>
  <c r="AL22"/>
  <c r="AL23" s="1"/>
  <c r="AH23"/>
  <c r="AD22"/>
  <c r="AD23" s="1"/>
  <c r="R23"/>
  <c r="N22"/>
  <c r="N23" s="1"/>
  <c r="F22"/>
  <c r="F23" s="1"/>
  <c r="E17"/>
  <c r="E18" s="1"/>
  <c r="BZ20"/>
  <c r="BZ45"/>
  <c r="BZ65"/>
  <c r="BZ80"/>
  <c r="BZ105"/>
  <c r="BZ135"/>
  <c r="BZ120"/>
  <c r="BZ140"/>
  <c r="BZ25"/>
  <c r="BZ40"/>
  <c r="BZ60"/>
  <c r="BZ85"/>
  <c r="BZ100"/>
  <c r="BZ10"/>
  <c r="BZ15"/>
  <c r="BZ30"/>
  <c r="BZ35"/>
  <c r="BZ50"/>
  <c r="BZ55"/>
  <c r="BZ70"/>
  <c r="BZ75"/>
  <c r="BZ110"/>
  <c r="BZ90"/>
  <c r="BZ95"/>
  <c r="BZ115"/>
  <c r="BZ125"/>
  <c r="BZ130"/>
  <c r="BZ145"/>
  <c r="BZ150"/>
  <c r="BW7"/>
  <c r="BW8" s="1"/>
  <c r="BO7"/>
  <c r="BO8" s="1"/>
  <c r="BG7"/>
  <c r="BG8" s="1"/>
  <c r="AY7"/>
  <c r="AY8" s="1"/>
  <c r="AQ7"/>
  <c r="AQ8" s="1"/>
  <c r="AI7"/>
  <c r="AI8" s="1"/>
  <c r="AA7"/>
  <c r="AA8" s="1"/>
  <c r="S7"/>
  <c r="S8" s="1"/>
  <c r="K7"/>
  <c r="K8" s="1"/>
  <c r="D7"/>
  <c r="D8" s="1"/>
  <c r="BP7"/>
  <c r="BP8" s="1"/>
  <c r="BH7"/>
  <c r="BH8" s="1"/>
  <c r="AV7"/>
  <c r="AV8" s="1"/>
  <c r="AJ7"/>
  <c r="AJ8" s="1"/>
  <c r="AB8"/>
  <c r="T7"/>
  <c r="T8" s="1"/>
  <c r="H7"/>
  <c r="H8" s="1"/>
  <c r="BS7"/>
  <c r="BS8" s="1"/>
  <c r="BK7"/>
  <c r="BK8" s="1"/>
  <c r="BC7"/>
  <c r="BC8" s="1"/>
  <c r="AU7"/>
  <c r="AU8" s="1"/>
  <c r="AM7"/>
  <c r="AM8" s="1"/>
  <c r="AE7"/>
  <c r="AE8" s="1"/>
  <c r="W7"/>
  <c r="W8" s="1"/>
  <c r="O7"/>
  <c r="O8" s="1"/>
  <c r="G7"/>
  <c r="G8" s="1"/>
  <c r="BT7"/>
  <c r="BT8" s="1"/>
  <c r="BL7"/>
  <c r="BL8" s="1"/>
  <c r="BD7"/>
  <c r="BD8" s="1"/>
  <c r="AZ7"/>
  <c r="AZ8" s="1"/>
  <c r="AR7"/>
  <c r="AR8" s="1"/>
  <c r="AN7"/>
  <c r="AN8" s="1"/>
  <c r="AF7"/>
  <c r="AF8" s="1"/>
  <c r="X7"/>
  <c r="X8" s="1"/>
  <c r="P7"/>
  <c r="P8" s="1"/>
  <c r="L7"/>
  <c r="L8" s="1"/>
  <c r="BV7"/>
  <c r="BV8" s="1"/>
  <c r="BR7"/>
  <c r="BR8" s="1"/>
  <c r="BN7"/>
  <c r="BN8" s="1"/>
  <c r="BJ7"/>
  <c r="BJ8" s="1"/>
  <c r="BF7"/>
  <c r="BF8" s="1"/>
  <c r="BB7"/>
  <c r="BB8" s="1"/>
  <c r="AX7"/>
  <c r="AX8" s="1"/>
  <c r="AT7"/>
  <c r="AT8" s="1"/>
  <c r="AP7"/>
  <c r="AP8" s="1"/>
  <c r="AL7"/>
  <c r="AL8" s="1"/>
  <c r="AH7"/>
  <c r="AH8" s="1"/>
  <c r="AD7"/>
  <c r="AD8" s="1"/>
  <c r="Z7"/>
  <c r="Z8" s="1"/>
  <c r="V7"/>
  <c r="V8" s="1"/>
  <c r="R7"/>
  <c r="R8" s="1"/>
  <c r="N7"/>
  <c r="N8" s="1"/>
  <c r="J7"/>
  <c r="J8" s="1"/>
  <c r="F7"/>
  <c r="F8" s="1"/>
  <c r="BQ7"/>
  <c r="BQ8" s="1"/>
  <c r="BI7"/>
  <c r="BI8" s="1"/>
  <c r="BA7"/>
  <c r="BA8" s="1"/>
  <c r="AS7"/>
  <c r="AS8" s="1"/>
  <c r="AK7"/>
  <c r="AK8" s="1"/>
  <c r="AC7"/>
  <c r="AC8" s="1"/>
  <c r="U7"/>
  <c r="U8" s="1"/>
  <c r="M7"/>
  <c r="M8" s="1"/>
  <c r="E7"/>
  <c r="E8" s="1"/>
  <c r="BE8"/>
  <c r="I8"/>
  <c r="BZ5"/>
  <c r="BU7"/>
  <c r="BU8" s="1"/>
  <c r="BM7"/>
  <c r="BM8" s="1"/>
  <c r="AW7"/>
  <c r="AW8" s="1"/>
  <c r="AO7"/>
  <c r="AO8" s="1"/>
  <c r="AG7"/>
  <c r="AG8" s="1"/>
  <c r="Y7"/>
  <c r="Y8" s="1"/>
  <c r="Q7"/>
  <c r="Q8" s="1"/>
  <c r="BW7" i="17"/>
  <c r="BX25"/>
  <c r="BX41"/>
  <c r="BW30"/>
  <c r="BX30"/>
  <c r="BX50"/>
  <c r="BW50"/>
  <c r="BW25"/>
  <c r="BW41"/>
  <c r="H19" i="2"/>
  <c r="BZ56" i="20" l="1"/>
  <c r="BY56"/>
  <c r="CA83" i="18"/>
  <c r="CB83" s="1"/>
  <c r="CC83" s="1"/>
  <c r="CA73"/>
  <c r="CB73" s="1"/>
  <c r="CC73" s="1"/>
  <c r="CA8"/>
  <c r="CB8" s="1"/>
  <c r="CA48"/>
  <c r="CB48" s="1"/>
  <c r="CC48" s="1"/>
  <c r="CA28"/>
  <c r="CB28" s="1"/>
  <c r="CC28" s="1"/>
  <c r="BW56" i="17"/>
  <c r="CA108" i="18"/>
  <c r="CB108" s="1"/>
  <c r="CC108" s="1"/>
  <c r="CA33"/>
  <c r="CB33" s="1"/>
  <c r="CC33" s="1"/>
  <c r="CA113"/>
  <c r="CB113" s="1"/>
  <c r="CC113" s="1"/>
  <c r="CA148"/>
  <c r="CB148" s="1"/>
  <c r="CC148" s="1"/>
  <c r="CA68"/>
  <c r="CB68" s="1"/>
  <c r="CC68" s="1"/>
  <c r="CA23"/>
  <c r="CB23" s="1"/>
  <c r="CC23" s="1"/>
  <c r="CA88"/>
  <c r="CB88" s="1"/>
  <c r="CC88" s="1"/>
  <c r="CA43"/>
  <c r="CB43" s="1"/>
  <c r="CC43" s="1"/>
  <c r="BX56" i="17"/>
  <c r="CA13" i="18"/>
  <c r="CB13" s="1"/>
  <c r="CC13" s="1"/>
  <c r="CA93"/>
  <c r="CB93" s="1"/>
  <c r="CC93" s="1"/>
  <c r="D152"/>
  <c r="D153" s="1"/>
  <c r="CA153" s="1"/>
  <c r="CB153" s="1"/>
  <c r="CC153" s="1"/>
  <c r="D77"/>
  <c r="D133"/>
  <c r="CA133" s="1"/>
  <c r="CB133" s="1"/>
  <c r="CC133" s="1"/>
  <c r="D62"/>
  <c r="D143"/>
  <c r="CA143" s="1"/>
  <c r="CB143" s="1"/>
  <c r="CC143" s="1"/>
  <c r="D37"/>
  <c r="D38" s="1"/>
  <c r="CA38" s="1"/>
  <c r="CB38" s="1"/>
  <c r="CC38" s="1"/>
  <c r="D103"/>
  <c r="H98"/>
  <c r="D18"/>
  <c r="CA18" s="1"/>
  <c r="CB18" s="1"/>
  <c r="CC18" s="1"/>
  <c r="F123"/>
  <c r="CA123" s="1"/>
  <c r="CB123" s="1"/>
  <c r="CC123" s="1"/>
  <c r="D98"/>
  <c r="D128"/>
  <c r="CA128" s="1"/>
  <c r="CB128" s="1"/>
  <c r="CC128" s="1"/>
  <c r="D138"/>
  <c r="CA138" s="1"/>
  <c r="CB138" s="1"/>
  <c r="CC138" s="1"/>
  <c r="E103"/>
  <c r="D57"/>
  <c r="D117"/>
  <c r="D53"/>
  <c r="CA53" s="1"/>
  <c r="CB53" s="1"/>
  <c r="CC53" s="1"/>
  <c r="CA98" l="1"/>
  <c r="CB98" s="1"/>
  <c r="CC98" s="1"/>
  <c r="CA103"/>
  <c r="CB103" s="1"/>
  <c r="CC103" s="1"/>
  <c r="CC8"/>
  <c r="D78"/>
  <c r="CA78" s="1"/>
  <c r="CB78" s="1"/>
  <c r="CC78" s="1"/>
  <c r="D118"/>
  <c r="CA118" s="1"/>
  <c r="CB118" s="1"/>
  <c r="CC118" s="1"/>
  <c r="D58"/>
  <c r="CA58" s="1"/>
  <c r="CB58" s="1"/>
  <c r="CC58" s="1"/>
  <c r="D63"/>
  <c r="CA63" s="1"/>
  <c r="CB63" s="1"/>
  <c r="CC63" s="1"/>
  <c r="CC155" l="1"/>
</calcChain>
</file>

<file path=xl/sharedStrings.xml><?xml version="1.0" encoding="utf-8"?>
<sst xmlns="http://schemas.openxmlformats.org/spreadsheetml/2006/main" count="2352" uniqueCount="294">
  <si>
    <t>﹪</t>
    <phoneticPr fontId="1" type="noConversion"/>
  </si>
  <si>
    <t>无</t>
  </si>
  <si>
    <t>2个</t>
    <phoneticPr fontId="1" type="noConversion"/>
  </si>
  <si>
    <t>1000册</t>
    <phoneticPr fontId="1" type="noConversion"/>
  </si>
  <si>
    <t>无</t>
    <phoneticPr fontId="9" type="noConversion"/>
  </si>
  <si>
    <t>有</t>
    <phoneticPr fontId="9" type="noConversion"/>
  </si>
  <si>
    <t>18个、100%</t>
    <phoneticPr fontId="9" type="noConversion"/>
  </si>
  <si>
    <t>2场次/年</t>
    <phoneticPr fontId="9" type="noConversion"/>
  </si>
  <si>
    <r>
      <t>0</t>
    </r>
    <r>
      <rPr>
        <sz val="11"/>
        <color theme="1"/>
        <rFont val="宋体"/>
        <family val="3"/>
        <charset val="134"/>
        <scheme val="minor"/>
      </rPr>
      <t>.45万人</t>
    </r>
    <phoneticPr fontId="9" type="noConversion"/>
  </si>
  <si>
    <r>
      <t>0</t>
    </r>
    <r>
      <rPr>
        <sz val="11"/>
        <color theme="1"/>
        <rFont val="宋体"/>
        <family val="3"/>
        <charset val="134"/>
        <scheme val="minor"/>
      </rPr>
      <t>.25万人</t>
    </r>
    <phoneticPr fontId="9" type="noConversion"/>
  </si>
  <si>
    <r>
      <t>0</t>
    </r>
    <r>
      <rPr>
        <sz val="11"/>
        <color theme="1"/>
        <rFont val="宋体"/>
        <family val="3"/>
        <charset val="134"/>
        <scheme val="minor"/>
      </rPr>
      <t>.2万人</t>
    </r>
    <phoneticPr fontId="9" type="noConversion"/>
  </si>
  <si>
    <r>
      <t>0</t>
    </r>
    <r>
      <rPr>
        <sz val="11"/>
        <color theme="1"/>
        <rFont val="宋体"/>
        <family val="3"/>
        <charset val="134"/>
        <scheme val="minor"/>
      </rPr>
      <t>.15万人</t>
    </r>
    <phoneticPr fontId="9" type="noConversion"/>
  </si>
  <si>
    <t>0.2894万人</t>
    <phoneticPr fontId="9" type="noConversion"/>
  </si>
  <si>
    <t>0.2794万人</t>
    <phoneticPr fontId="9" type="noConversion"/>
  </si>
  <si>
    <t>0.11万人</t>
    <phoneticPr fontId="9" type="noConversion"/>
  </si>
  <si>
    <t>0.1716万人</t>
    <phoneticPr fontId="9" type="noConversion"/>
  </si>
  <si>
    <t>1.5万</t>
    <phoneticPr fontId="9" type="noConversion"/>
  </si>
  <si>
    <t>无</t>
    <phoneticPr fontId="9" type="noConversion"/>
  </si>
  <si>
    <t>0.2592万人</t>
    <phoneticPr fontId="9" type="noConversion"/>
  </si>
  <si>
    <t>0.2212万人</t>
    <phoneticPr fontId="9" type="noConversion"/>
  </si>
  <si>
    <t>0.038万人</t>
    <phoneticPr fontId="9" type="noConversion"/>
  </si>
  <si>
    <t>0.1339万人</t>
    <phoneticPr fontId="9" type="noConversion"/>
  </si>
  <si>
    <t>1.1万人</t>
    <phoneticPr fontId="9" type="noConversion"/>
  </si>
  <si>
    <t>0.622万人</t>
    <phoneticPr fontId="9" type="noConversion"/>
  </si>
  <si>
    <t>0.398万人</t>
    <phoneticPr fontId="9" type="noConversion"/>
  </si>
  <si>
    <t>0.3597万人</t>
    <phoneticPr fontId="9" type="noConversion"/>
  </si>
  <si>
    <t>3个</t>
    <phoneticPr fontId="9" type="noConversion"/>
  </si>
  <si>
    <t>2个</t>
    <phoneticPr fontId="9" type="noConversion"/>
  </si>
  <si>
    <t>3个</t>
    <phoneticPr fontId="9" type="noConversion"/>
  </si>
  <si>
    <t>2.5万元</t>
    <phoneticPr fontId="9" type="noConversion"/>
  </si>
  <si>
    <t>%</t>
    <phoneticPr fontId="1" type="noConversion"/>
  </si>
  <si>
    <t>%</t>
    <phoneticPr fontId="1" type="noConversion"/>
  </si>
  <si>
    <t xml:space="preserve">                             枫桥</t>
  </si>
  <si>
    <t xml:space="preserve">                                              浒墅关镇</t>
  </si>
  <si>
    <t xml:space="preserve">                                                         通安</t>
  </si>
  <si>
    <t xml:space="preserve">                                        镇湖</t>
  </si>
  <si>
    <t>max</t>
    <phoneticPr fontId="1" type="noConversion"/>
  </si>
  <si>
    <r>
      <rPr>
        <sz val="14"/>
        <color theme="1"/>
        <rFont val="宋体"/>
        <family val="3"/>
        <charset val="134"/>
        <scheme val="minor"/>
      </rPr>
      <t>d</t>
    </r>
    <r>
      <rPr>
        <sz val="8"/>
        <color theme="1"/>
        <rFont val="宋体"/>
        <family val="3"/>
        <charset val="134"/>
        <scheme val="minor"/>
      </rPr>
      <t>ik</t>
    </r>
    <phoneticPr fontId="1" type="noConversion"/>
  </si>
  <si>
    <r>
      <rPr>
        <sz val="14"/>
        <color theme="1"/>
        <rFont val="宋体"/>
        <family val="3"/>
        <charset val="134"/>
        <scheme val="minor"/>
      </rPr>
      <t>d</t>
    </r>
    <r>
      <rPr>
        <sz val="8"/>
        <color theme="1"/>
        <rFont val="宋体"/>
        <family val="3"/>
        <charset val="134"/>
        <scheme val="minor"/>
      </rPr>
      <t>ik</t>
    </r>
    <r>
      <rPr>
        <sz val="14"/>
        <color theme="1"/>
        <rFont val="宋体"/>
        <family val="3"/>
        <charset val="134"/>
        <scheme val="minor"/>
      </rPr>
      <t>/d</t>
    </r>
    <r>
      <rPr>
        <sz val="8"/>
        <color theme="1"/>
        <rFont val="宋体"/>
        <family val="3"/>
        <charset val="134"/>
        <scheme val="minor"/>
      </rPr>
      <t>i</t>
    </r>
    <phoneticPr fontId="1" type="noConversion"/>
  </si>
  <si>
    <r>
      <rPr>
        <sz val="14"/>
        <color theme="1"/>
        <rFont val="宋体"/>
        <family val="3"/>
        <charset val="134"/>
        <scheme val="minor"/>
      </rPr>
      <t>ln(d</t>
    </r>
    <r>
      <rPr>
        <sz val="8"/>
        <color theme="1"/>
        <rFont val="宋体"/>
        <family val="3"/>
        <charset val="134"/>
        <scheme val="minor"/>
      </rPr>
      <t>ik</t>
    </r>
    <r>
      <rPr>
        <sz val="14"/>
        <color theme="1"/>
        <rFont val="宋体"/>
        <family val="3"/>
        <charset val="134"/>
        <scheme val="minor"/>
      </rPr>
      <t>/d</t>
    </r>
    <r>
      <rPr>
        <sz val="8"/>
        <color theme="1"/>
        <rFont val="宋体"/>
        <family val="3"/>
        <charset val="134"/>
        <scheme val="minor"/>
      </rPr>
      <t>i)</t>
    </r>
    <phoneticPr fontId="1" type="noConversion"/>
  </si>
  <si>
    <t>∑</t>
  </si>
  <si>
    <t>∑</t>
    <phoneticPr fontId="1" type="noConversion"/>
  </si>
  <si>
    <t>∑∑</t>
    <phoneticPr fontId="1" type="noConversion"/>
  </si>
  <si>
    <t>max max</t>
    <phoneticPr fontId="1" type="noConversion"/>
  </si>
  <si>
    <t>min min</t>
    <phoneticPr fontId="1" type="noConversion"/>
  </si>
  <si>
    <t>∑Wi</t>
    <phoneticPr fontId="1" type="noConversion"/>
  </si>
  <si>
    <t>Statistics of indicators for disaster prevention and mitigation in community (Village) in 2016</t>
    <phoneticPr fontId="1" type="noConversion"/>
  </si>
  <si>
    <r>
      <rPr>
        <b/>
        <sz val="11"/>
        <color theme="1"/>
        <rFont val="宋体"/>
        <family val="3"/>
        <charset val="134"/>
      </rPr>
      <t>Community Name：</t>
    </r>
    <r>
      <rPr>
        <sz val="11"/>
        <color theme="1"/>
        <rFont val="宋体"/>
        <family val="3"/>
        <charset val="134"/>
      </rPr>
      <t>＿＿＿＿＿Str＿＿＿＿＿Community(Village)</t>
    </r>
    <phoneticPr fontId="1" type="noConversion"/>
  </si>
  <si>
    <t>Primary Indices</t>
    <phoneticPr fontId="1" type="noConversion"/>
  </si>
  <si>
    <t>Secondary Indices</t>
    <phoneticPr fontId="1" type="noConversion"/>
  </si>
  <si>
    <t>Unit</t>
    <phoneticPr fontId="1" type="noConversion"/>
  </si>
  <si>
    <r>
      <rPr>
        <b/>
        <sz val="11"/>
        <color theme="1"/>
        <rFont val="宋体"/>
        <family val="3"/>
        <charset val="134"/>
      </rPr>
      <t>Date：＿＿</t>
    </r>
    <r>
      <rPr>
        <sz val="11"/>
        <color theme="1"/>
        <rFont val="宋体"/>
        <family val="3"/>
        <charset val="134"/>
      </rPr>
      <t>year＿＿ month＿＿ day</t>
    </r>
    <phoneticPr fontId="1" type="noConversion"/>
  </si>
  <si>
    <t>1-4, from weak to strong</t>
    <phoneticPr fontId="1" type="noConversion"/>
  </si>
  <si>
    <t>1or0,whether or not</t>
    <phoneticPr fontId="1" type="noConversion"/>
  </si>
  <si>
    <t>times/year</t>
    <phoneticPr fontId="1" type="noConversion"/>
  </si>
  <si>
    <t>10000RMB/year</t>
    <phoneticPr fontId="1" type="noConversion"/>
  </si>
  <si>
    <t>teams</t>
    <phoneticPr fontId="1" type="noConversion"/>
  </si>
  <si>
    <t>persons</t>
    <phoneticPr fontId="1" type="noConversion"/>
  </si>
  <si>
    <t>Number of group event disasters</t>
    <phoneticPr fontId="1" type="noConversion"/>
  </si>
  <si>
    <t xml:space="preserve">Number of fire disasters </t>
    <phoneticPr fontId="1" type="noConversion"/>
  </si>
  <si>
    <t>Disaster risk</t>
    <phoneticPr fontId="1" type="noConversion"/>
  </si>
  <si>
    <t>Compilation of comprehensive asylum map</t>
    <phoneticPr fontId="1" type="noConversion"/>
  </si>
  <si>
    <t>Disaster reduction capital investment</t>
    <phoneticPr fontId="1" type="noConversion"/>
  </si>
  <si>
    <t>Number of emergency rescue teams</t>
    <phoneticPr fontId="1" type="noConversion"/>
  </si>
  <si>
    <t>Disaster information personnel</t>
    <phoneticPr fontId="1" type="noConversion"/>
  </si>
  <si>
    <t>Reserve of rescue materials</t>
    <phoneticPr fontId="1" type="noConversion"/>
  </si>
  <si>
    <t>/10,000 persons</t>
    <phoneticPr fontId="1" type="noConversion"/>
  </si>
  <si>
    <t>Per capita medical resources</t>
    <phoneticPr fontId="1" type="noConversion"/>
  </si>
  <si>
    <t>times/year</t>
    <phoneticPr fontId="1" type="noConversion"/>
  </si>
  <si>
    <t>Ratio of non-construction area</t>
    <phoneticPr fontId="1" type="noConversion"/>
  </si>
  <si>
    <t xml:space="preserve">Internal road density </t>
    <phoneticPr fontId="1" type="noConversion"/>
  </si>
  <si>
    <t>km/km2</t>
    <phoneticPr fontId="1" type="noConversion"/>
  </si>
  <si>
    <t>Standard proportion of building fortifications</t>
  </si>
  <si>
    <t>Standard proportion of buildings without fortification</t>
    <phoneticPr fontId="1" type="noConversion"/>
  </si>
  <si>
    <t>Total length of drainage pipeline</t>
    <phoneticPr fontId="1" type="noConversion"/>
  </si>
  <si>
    <t>km</t>
    <phoneticPr fontId="1" type="noConversion"/>
  </si>
  <si>
    <t>Completion rate of fire protection facilities</t>
    <phoneticPr fontId="1" type="noConversion"/>
  </si>
  <si>
    <t>0-1</t>
    <phoneticPr fontId="1" type="noConversion"/>
  </si>
  <si>
    <t>Area of underground civil defense facilities</t>
  </si>
  <si>
    <t>square meters</t>
    <phoneticPr fontId="1" type="noConversion"/>
  </si>
  <si>
    <t>10,000 persons</t>
  </si>
  <si>
    <t>10,000 persons</t>
    <phoneticPr fontId="1" type="noConversion"/>
  </si>
  <si>
    <t>10000RMB</t>
    <phoneticPr fontId="1" type="noConversion"/>
  </si>
  <si>
    <t>Total population of the community (Village)</t>
    <phoneticPr fontId="1" type="noConversion"/>
  </si>
  <si>
    <t>Residents number in the community (Village)</t>
    <phoneticPr fontId="1" type="noConversion"/>
  </si>
  <si>
    <t>Number of floating population in the community (Village)</t>
    <phoneticPr fontId="1" type="noConversion"/>
  </si>
  <si>
    <t>Ratio of population from 18-60 years old</t>
  </si>
  <si>
    <t>Income per capita</t>
  </si>
  <si>
    <t>Population from 18-60 years old</t>
    <phoneticPr fontId="1" type="noConversion"/>
  </si>
  <si>
    <t>Daily management system</t>
  </si>
  <si>
    <t>Periodic inspection system</t>
  </si>
  <si>
    <t>Periodic examination system</t>
  </si>
  <si>
    <t>Social mobilization mechanism</t>
  </si>
  <si>
    <t>Comprehensive disaster reduction archive</t>
  </si>
  <si>
    <t xml:space="preserve">Comprehensive disaster reduction demonstration </t>
    <phoneticPr fontId="1" type="noConversion"/>
  </si>
  <si>
    <t>Quality of demonstration community archive</t>
    <phoneticPr fontId="1" type="noConversion"/>
  </si>
  <si>
    <t>0,1,2,respectively poor,good and better</t>
    <phoneticPr fontId="1" type="noConversion"/>
  </si>
  <si>
    <t>Proportion of volunteers</t>
    <phoneticPr fontId="1" type="noConversion"/>
  </si>
  <si>
    <t xml:space="preserve">Frequency of disaster reduction publicity activity
</t>
    <phoneticPr fontId="1" type="noConversion"/>
  </si>
  <si>
    <t>Number of promotional columns</t>
  </si>
  <si>
    <t xml:space="preserve">Number of promotional materials developed </t>
    <phoneticPr fontId="1" type="noConversion"/>
  </si>
  <si>
    <t>copies</t>
    <phoneticPr fontId="1" type="noConversion"/>
  </si>
  <si>
    <t>Disaster early-warning display screen</t>
  </si>
  <si>
    <t>Publicizing official account of disaster reduction</t>
  </si>
  <si>
    <t xml:space="preserve">Frequency of emergency practice </t>
    <phoneticPr fontId="1" type="noConversion"/>
  </si>
  <si>
    <t>Rescue
and
support capability</t>
    <phoneticPr fontId="1" type="noConversion"/>
  </si>
  <si>
    <t>Disaster risk
evaluation
capability</t>
    <phoneticPr fontId="1" type="noConversion"/>
  </si>
  <si>
    <t>Engineering
defense capability</t>
    <phoneticPr fontId="1" type="noConversion"/>
  </si>
  <si>
    <t>Social and
economic base
support capability</t>
    <phoneticPr fontId="1" type="noConversion"/>
  </si>
  <si>
    <t>Disaster
management
capability</t>
    <phoneticPr fontId="1" type="noConversion"/>
  </si>
  <si>
    <t>Public cognitive
capability</t>
    <phoneticPr fontId="1" type="noConversion"/>
  </si>
  <si>
    <t>Remarks</t>
    <phoneticPr fontId="1" type="noConversion"/>
  </si>
  <si>
    <t>Ljing 1st</t>
    <phoneticPr fontId="1" type="noConversion"/>
  </si>
  <si>
    <t>Ljing 2nd</t>
    <phoneticPr fontId="1" type="noConversion"/>
  </si>
  <si>
    <t>Xxu</t>
    <phoneticPr fontId="1" type="noConversion"/>
  </si>
  <si>
    <t>Yma</t>
    <phoneticPr fontId="1" type="noConversion"/>
  </si>
  <si>
    <t>Dshi</t>
    <phoneticPr fontId="1" type="noConversion"/>
  </si>
  <si>
    <t>Yjiang</t>
    <phoneticPr fontId="1" type="noConversion"/>
  </si>
  <si>
    <t>Yshi</t>
    <phoneticPr fontId="1" type="noConversion"/>
  </si>
  <si>
    <t>Zhcun</t>
    <phoneticPr fontId="1" type="noConversion"/>
  </si>
  <si>
    <t>Xsu</t>
    <phoneticPr fontId="1" type="noConversion"/>
  </si>
  <si>
    <t>Hqu</t>
    <phoneticPr fontId="1" type="noConversion"/>
  </si>
  <si>
    <t>Chxiang</t>
    <phoneticPr fontId="1" type="noConversion"/>
  </si>
  <si>
    <t>Dbang</t>
    <phoneticPr fontId="1" type="noConversion"/>
  </si>
  <si>
    <t>Fjin</t>
    <phoneticPr fontId="1" type="noConversion"/>
  </si>
  <si>
    <t>Kjia</t>
    <phoneticPr fontId="1" type="noConversion"/>
  </si>
  <si>
    <t>Mbang</t>
    <phoneticPr fontId="1" type="noConversion"/>
  </si>
  <si>
    <t>Ma 1st</t>
    <phoneticPr fontId="1" type="noConversion"/>
  </si>
  <si>
    <t>Ma 2nd</t>
    <phoneticPr fontId="1" type="noConversion"/>
  </si>
  <si>
    <t>Xjinqiao</t>
    <phoneticPr fontId="1" type="noConversion"/>
  </si>
  <si>
    <t>Shihu</t>
    <phoneticPr fontId="1" type="noConversion"/>
  </si>
  <si>
    <t>Xfu</t>
    <phoneticPr fontId="1" type="noConversion"/>
  </si>
  <si>
    <t>Yxin</t>
    <phoneticPr fontId="1" type="noConversion"/>
  </si>
  <si>
    <t>Ylian</t>
    <phoneticPr fontId="1" type="noConversion"/>
  </si>
  <si>
    <t>Wgong</t>
    <phoneticPr fontId="1" type="noConversion"/>
  </si>
  <si>
    <t>Xshan</t>
    <phoneticPr fontId="1" type="noConversion"/>
  </si>
  <si>
    <t>Qdeng</t>
    <phoneticPr fontId="1" type="noConversion"/>
  </si>
  <si>
    <t>Lhua</t>
    <phoneticPr fontId="1" type="noConversion"/>
  </si>
  <si>
    <t>Jtu</t>
    <phoneticPr fontId="1" type="noConversion"/>
  </si>
  <si>
    <t>Jting</t>
    <phoneticPr fontId="1" type="noConversion"/>
  </si>
  <si>
    <t>Hfeng</t>
    <phoneticPr fontId="1" type="noConversion"/>
  </si>
  <si>
    <t>Hxiang</t>
    <phoneticPr fontId="1" type="noConversion"/>
  </si>
  <si>
    <t>Bwei</t>
    <phoneticPr fontId="1" type="noConversion"/>
  </si>
  <si>
    <t>Hshan</t>
    <phoneticPr fontId="1" type="noConversion"/>
  </si>
  <si>
    <t>Jse</t>
    <phoneticPr fontId="1" type="noConversion"/>
  </si>
  <si>
    <t>Shshan</t>
    <phoneticPr fontId="1" type="noConversion"/>
  </si>
  <si>
    <t>Wfen</t>
    <phoneticPr fontId="1" type="noConversion"/>
  </si>
  <si>
    <t>Xsheng</t>
    <phoneticPr fontId="1" type="noConversion"/>
  </si>
  <si>
    <t>Xtai</t>
    <phoneticPr fontId="1" type="noConversion"/>
  </si>
  <si>
    <t>Xshi</t>
    <phoneticPr fontId="1" type="noConversion"/>
  </si>
  <si>
    <t>Byao</t>
    <phoneticPr fontId="1" type="noConversion"/>
  </si>
  <si>
    <t>Djing</t>
    <phoneticPr fontId="1" type="noConversion"/>
  </si>
  <si>
    <t>Hchuan</t>
    <phoneticPr fontId="1" type="noConversion"/>
  </si>
  <si>
    <t>Htong 1st</t>
    <phoneticPr fontId="1" type="noConversion"/>
  </si>
  <si>
    <t>Htong 2nd</t>
    <phoneticPr fontId="1" type="noConversion"/>
  </si>
  <si>
    <t>Htong 3rd</t>
    <phoneticPr fontId="1" type="noConversion"/>
  </si>
  <si>
    <t>Htong 4th</t>
    <phoneticPr fontId="1" type="noConversion"/>
  </si>
  <si>
    <t>Htong 6th</t>
    <phoneticPr fontId="1" type="noConversion"/>
  </si>
  <si>
    <t>Jxi</t>
    <phoneticPr fontId="1" type="noConversion"/>
  </si>
  <si>
    <t>Jshi</t>
    <phoneticPr fontId="1" type="noConversion"/>
  </si>
  <si>
    <t>Qfeng</t>
    <phoneticPr fontId="1" type="noConversion"/>
  </si>
  <si>
    <t>Txin</t>
    <phoneticPr fontId="1" type="noConversion"/>
  </si>
  <si>
    <t>Xjie</t>
    <phoneticPr fontId="1" type="noConversion"/>
  </si>
  <si>
    <t>Lxiang</t>
    <phoneticPr fontId="1" type="noConversion"/>
  </si>
  <si>
    <t>Njin</t>
    <phoneticPr fontId="1" type="noConversion"/>
  </si>
  <si>
    <t>Yshan 1st</t>
    <phoneticPr fontId="1" type="noConversion"/>
  </si>
  <si>
    <t>Yshan 2nd</t>
    <phoneticPr fontId="1" type="noConversion"/>
  </si>
  <si>
    <t>Yshan 3rd</t>
    <phoneticPr fontId="1" type="noConversion"/>
  </si>
  <si>
    <t>Yshan 4th</t>
    <phoneticPr fontId="1" type="noConversion"/>
  </si>
  <si>
    <t>Wchang</t>
    <phoneticPr fontId="1" type="noConversion"/>
  </si>
  <si>
    <t>Xlu</t>
    <phoneticPr fontId="1" type="noConversion"/>
  </si>
  <si>
    <t>Chjiang</t>
    <phoneticPr fontId="1" type="noConversion"/>
  </si>
  <si>
    <t>Xjing</t>
    <phoneticPr fontId="1" type="noConversion"/>
  </si>
  <si>
    <t>Mshan</t>
    <phoneticPr fontId="1" type="noConversion"/>
  </si>
  <si>
    <t>Swang</t>
    <phoneticPr fontId="1" type="noConversion"/>
  </si>
  <si>
    <t>Shfan</t>
    <phoneticPr fontId="1" type="noConversion"/>
  </si>
  <si>
    <t>Shqian</t>
    <phoneticPr fontId="1" type="noConversion"/>
  </si>
  <si>
    <t>Thu</t>
    <phoneticPr fontId="1" type="noConversion"/>
  </si>
  <si>
    <t>Xicun</t>
    <phoneticPr fontId="1" type="noConversion"/>
  </si>
  <si>
    <t>Xincun</t>
    <phoneticPr fontId="1" type="noConversion"/>
  </si>
  <si>
    <t>Xan</t>
    <phoneticPr fontId="1" type="noConversion"/>
  </si>
  <si>
    <t>Primary Indices</t>
    <phoneticPr fontId="1" type="noConversion"/>
  </si>
  <si>
    <t>Disaster risk
evaluation
capability</t>
    <phoneticPr fontId="1" type="noConversion"/>
  </si>
  <si>
    <t>Number of group event disasters</t>
    <phoneticPr fontId="1" type="noConversion"/>
  </si>
  <si>
    <t>times/year</t>
    <phoneticPr fontId="1" type="noConversion"/>
  </si>
  <si>
    <t xml:space="preserve">Number of fire disasters </t>
    <phoneticPr fontId="1" type="noConversion"/>
  </si>
  <si>
    <t>Disaster risk</t>
    <phoneticPr fontId="1" type="noConversion"/>
  </si>
  <si>
    <t>1-4, from weak to strong</t>
    <phoneticPr fontId="1" type="noConversion"/>
  </si>
  <si>
    <t>Rescue
and
support capability</t>
    <phoneticPr fontId="1" type="noConversion"/>
  </si>
  <si>
    <t>Compilation of comprehensive asylum map</t>
    <phoneticPr fontId="1" type="noConversion"/>
  </si>
  <si>
    <t>1or0,whether or not</t>
    <phoneticPr fontId="1" type="noConversion"/>
  </si>
  <si>
    <t>Disaster reduction capital investment</t>
    <phoneticPr fontId="1" type="noConversion"/>
  </si>
  <si>
    <t>10000RMB/year</t>
    <phoneticPr fontId="1" type="noConversion"/>
  </si>
  <si>
    <t>Number of emergency rescue teams</t>
    <phoneticPr fontId="1" type="noConversion"/>
  </si>
  <si>
    <t>teams</t>
    <phoneticPr fontId="1" type="noConversion"/>
  </si>
  <si>
    <t>Disaster information personnel</t>
    <phoneticPr fontId="1" type="noConversion"/>
  </si>
  <si>
    <t>persons</t>
    <phoneticPr fontId="1" type="noConversion"/>
  </si>
  <si>
    <t>Reserve of rescue materials</t>
    <phoneticPr fontId="1" type="noConversion"/>
  </si>
  <si>
    <t>10000RMB</t>
    <phoneticPr fontId="1" type="noConversion"/>
  </si>
  <si>
    <t>Per capita medical resources</t>
    <phoneticPr fontId="1" type="noConversion"/>
  </si>
  <si>
    <t>/10,000 persons</t>
    <phoneticPr fontId="1" type="noConversion"/>
  </si>
  <si>
    <t>Engineering
defense capability</t>
    <phoneticPr fontId="1" type="noConversion"/>
  </si>
  <si>
    <t>Ratio of non-construction area</t>
    <phoneticPr fontId="1" type="noConversion"/>
  </si>
  <si>
    <t>%</t>
    <phoneticPr fontId="1" type="noConversion"/>
  </si>
  <si>
    <t xml:space="preserve">Internal road density </t>
    <phoneticPr fontId="1" type="noConversion"/>
  </si>
  <si>
    <t>km/km2</t>
    <phoneticPr fontId="1" type="noConversion"/>
  </si>
  <si>
    <t>Completion rate of fire protection facilities</t>
    <phoneticPr fontId="1" type="noConversion"/>
  </si>
  <si>
    <t>0-1</t>
    <phoneticPr fontId="1" type="noConversion"/>
  </si>
  <si>
    <t>square meters</t>
    <phoneticPr fontId="1" type="noConversion"/>
  </si>
  <si>
    <r>
      <rPr>
        <sz val="11"/>
        <color theme="1"/>
        <rFont val="宋体"/>
        <family val="3"/>
        <charset val="134"/>
      </rPr>
      <t>﹪</t>
    </r>
    <phoneticPr fontId="1" type="noConversion"/>
  </si>
  <si>
    <t>economic base</t>
    <phoneticPr fontId="1" type="noConversion"/>
  </si>
  <si>
    <t>Social and</t>
    <phoneticPr fontId="1" type="noConversion"/>
  </si>
  <si>
    <t>Disaster
management
capability</t>
    <phoneticPr fontId="1" type="noConversion"/>
  </si>
  <si>
    <t xml:space="preserve">Comprehensive disaster reduction demonstration </t>
    <phoneticPr fontId="1" type="noConversion"/>
  </si>
  <si>
    <t>Quality of demonstration community archive</t>
    <phoneticPr fontId="1" type="noConversion"/>
  </si>
  <si>
    <t>0,1,2,respectively poor,good and better</t>
    <phoneticPr fontId="1" type="noConversion"/>
  </si>
  <si>
    <t>Proportion of volunteers</t>
    <phoneticPr fontId="1" type="noConversion"/>
  </si>
  <si>
    <t>Public cognitive
capability</t>
    <phoneticPr fontId="1" type="noConversion"/>
  </si>
  <si>
    <t xml:space="preserve">Frequency of disaster reduction publicity activity
</t>
    <phoneticPr fontId="1" type="noConversion"/>
  </si>
  <si>
    <t xml:space="preserve">Number of promotional materials developed </t>
    <phoneticPr fontId="1" type="noConversion"/>
  </si>
  <si>
    <t>copies</t>
    <phoneticPr fontId="1" type="noConversion"/>
  </si>
  <si>
    <t xml:space="preserve">Frequency of emergency practice </t>
    <phoneticPr fontId="1" type="noConversion"/>
  </si>
  <si>
    <t>Ljing 1st</t>
    <phoneticPr fontId="1" type="noConversion"/>
  </si>
  <si>
    <t>Ljing 2nd</t>
    <phoneticPr fontId="1" type="noConversion"/>
  </si>
  <si>
    <t>Xxu</t>
    <phoneticPr fontId="1" type="noConversion"/>
  </si>
  <si>
    <t>Yma</t>
    <phoneticPr fontId="1" type="noConversion"/>
  </si>
  <si>
    <t>Dshi</t>
    <phoneticPr fontId="1" type="noConversion"/>
  </si>
  <si>
    <t>Yjiang</t>
    <phoneticPr fontId="1" type="noConversion"/>
  </si>
  <si>
    <t>Yshi</t>
    <phoneticPr fontId="1" type="noConversion"/>
  </si>
  <si>
    <t>Zhcun</t>
    <phoneticPr fontId="1" type="noConversion"/>
  </si>
  <si>
    <t>Xsu</t>
    <phoneticPr fontId="1" type="noConversion"/>
  </si>
  <si>
    <t>Hqu</t>
    <phoneticPr fontId="1" type="noConversion"/>
  </si>
  <si>
    <t>Chxiang</t>
    <phoneticPr fontId="1" type="noConversion"/>
  </si>
  <si>
    <t>Shihu</t>
    <phoneticPr fontId="1" type="noConversion"/>
  </si>
  <si>
    <t>Xfu</t>
    <phoneticPr fontId="1" type="noConversion"/>
  </si>
  <si>
    <t>Dongzhu Twn</t>
    <phoneticPr fontId="1" type="noConversion"/>
  </si>
  <si>
    <t>Fengqiao Str</t>
    <phoneticPr fontId="1" type="noConversion"/>
  </si>
  <si>
    <t>Hengtang Str</t>
    <phoneticPr fontId="1" type="noConversion"/>
  </si>
  <si>
    <t>Xushuguan Twn</t>
    <phoneticPr fontId="1" type="noConversion"/>
  </si>
  <si>
    <t>Shishan Str</t>
    <phoneticPr fontId="1" type="noConversion"/>
  </si>
  <si>
    <t>Tongan Twn</t>
    <phoneticPr fontId="1" type="noConversion"/>
  </si>
  <si>
    <t>Xushuguan EDZ</t>
    <phoneticPr fontId="1" type="noConversion"/>
  </si>
  <si>
    <t>Zhenhu Str</t>
    <phoneticPr fontId="1" type="noConversion"/>
  </si>
  <si>
    <t>average value</t>
  </si>
  <si>
    <t>conditional entropy</t>
  </si>
  <si>
    <t>Engineering
defense capability</t>
    <phoneticPr fontId="1" type="noConversion"/>
  </si>
  <si>
    <t>Engineering
defense capability</t>
    <phoneticPr fontId="1" type="noConversion"/>
  </si>
  <si>
    <t>Target center degree(niform average)</t>
    <phoneticPr fontId="1" type="noConversion"/>
  </si>
  <si>
    <t>Target center degree(weighted average)</t>
    <phoneticPr fontId="1" type="noConversion"/>
  </si>
  <si>
    <t>1-4, from weak to strong</t>
    <phoneticPr fontId="1" type="noConversion"/>
  </si>
  <si>
    <t>Max</t>
    <phoneticPr fontId="1" type="noConversion"/>
  </si>
  <si>
    <t>Min</t>
    <phoneticPr fontId="1" type="noConversion"/>
  </si>
  <si>
    <t>km/km2</t>
    <phoneticPr fontId="1" type="noConversion"/>
  </si>
  <si>
    <t>Volunteer ratio</t>
    <phoneticPr fontId="1" type="noConversion"/>
  </si>
  <si>
    <t>TCD of primary index</t>
    <phoneticPr fontId="1" type="noConversion"/>
  </si>
  <si>
    <t>TCD(Weighted average)</t>
    <phoneticPr fontId="1" type="noConversion"/>
  </si>
  <si>
    <t>Public cognitive
capability</t>
    <phoneticPr fontId="1" type="noConversion"/>
  </si>
  <si>
    <t>Public cognitive</t>
  </si>
  <si>
    <t>Fengqiao</t>
    <phoneticPr fontId="1" type="noConversion"/>
  </si>
  <si>
    <t>Tongan</t>
    <phoneticPr fontId="1" type="noConversion"/>
  </si>
  <si>
    <t>Zhenhu</t>
    <phoneticPr fontId="1" type="noConversion"/>
  </si>
  <si>
    <t>Dbang</t>
    <phoneticPr fontId="1" type="noConversion"/>
  </si>
  <si>
    <t>Fjin</t>
    <phoneticPr fontId="1" type="noConversion"/>
  </si>
  <si>
    <t>Kjia</t>
    <phoneticPr fontId="1" type="noConversion"/>
  </si>
  <si>
    <t>Mbang</t>
    <phoneticPr fontId="1" type="noConversion"/>
  </si>
  <si>
    <t>Ma 1st</t>
    <phoneticPr fontId="1" type="noConversion"/>
  </si>
  <si>
    <t>Ma 2nd</t>
    <phoneticPr fontId="1" type="noConversion"/>
  </si>
  <si>
    <t>Xjinqiao</t>
    <phoneticPr fontId="1" type="noConversion"/>
  </si>
  <si>
    <t>Yxin</t>
    <phoneticPr fontId="1" type="noConversion"/>
  </si>
  <si>
    <t>Ylian</t>
    <phoneticPr fontId="1" type="noConversion"/>
  </si>
  <si>
    <t>Byao</t>
    <phoneticPr fontId="1" type="noConversion"/>
  </si>
  <si>
    <t>Djing</t>
    <phoneticPr fontId="1" type="noConversion"/>
  </si>
  <si>
    <t>Hchuan</t>
    <phoneticPr fontId="1" type="noConversion"/>
  </si>
  <si>
    <t>Htong 1st</t>
    <phoneticPr fontId="1" type="noConversion"/>
  </si>
  <si>
    <t>Htong 2nd</t>
    <phoneticPr fontId="1" type="noConversion"/>
  </si>
  <si>
    <t>Htong 3rd</t>
    <phoneticPr fontId="1" type="noConversion"/>
  </si>
  <si>
    <t>Htong 4th</t>
    <phoneticPr fontId="1" type="noConversion"/>
  </si>
  <si>
    <t>Htong 6th</t>
    <phoneticPr fontId="1" type="noConversion"/>
  </si>
  <si>
    <t>Jxi</t>
    <phoneticPr fontId="1" type="noConversion"/>
  </si>
  <si>
    <t>Jshi</t>
    <phoneticPr fontId="1" type="noConversion"/>
  </si>
  <si>
    <t>Qfeng</t>
    <phoneticPr fontId="1" type="noConversion"/>
  </si>
  <si>
    <t>Sshan</t>
    <phoneticPr fontId="1" type="noConversion"/>
  </si>
  <si>
    <t>Txin</t>
    <phoneticPr fontId="1" type="noConversion"/>
  </si>
  <si>
    <t>Xjie</t>
    <phoneticPr fontId="1" type="noConversion"/>
  </si>
  <si>
    <t>Xjing</t>
    <phoneticPr fontId="1" type="noConversion"/>
  </si>
  <si>
    <t>Mshan</t>
    <phoneticPr fontId="1" type="noConversion"/>
  </si>
  <si>
    <t>Swang</t>
    <phoneticPr fontId="1" type="noConversion"/>
  </si>
  <si>
    <t>Sfan</t>
    <phoneticPr fontId="1" type="noConversion"/>
  </si>
  <si>
    <t>Sqiao</t>
    <phoneticPr fontId="1" type="noConversion"/>
  </si>
  <si>
    <t>Thu</t>
    <phoneticPr fontId="1" type="noConversion"/>
  </si>
  <si>
    <t>Xicun</t>
    <phoneticPr fontId="1" type="noConversion"/>
  </si>
  <si>
    <t>Xincun</t>
    <phoneticPr fontId="1" type="noConversion"/>
  </si>
  <si>
    <t>Xan</t>
    <phoneticPr fontId="1" type="noConversion"/>
  </si>
  <si>
    <t>Mean</t>
    <phoneticPr fontId="1" type="noConversion"/>
  </si>
</sst>
</file>

<file path=xl/styles.xml><?xml version="1.0" encoding="utf-8"?>
<styleSheet xmlns="http://schemas.openxmlformats.org/spreadsheetml/2006/main">
  <numFmts count="5">
    <numFmt numFmtId="176" formatCode="0.000_ "/>
    <numFmt numFmtId="177" formatCode="0.00_ "/>
    <numFmt numFmtId="178" formatCode="0.000_);[Red]\(0.000\)"/>
    <numFmt numFmtId="179" formatCode="#,##0.00_ "/>
    <numFmt numFmtId="180" formatCode="0.00_);[Red]\(0.00\)"/>
  </numFmts>
  <fonts count="2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</font>
    <font>
      <sz val="9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sz val="11"/>
      <color rgb="FF333333"/>
      <name val="Arial"/>
      <family val="2"/>
    </font>
    <font>
      <sz val="11"/>
      <color rgb="FF333333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b/>
      <sz val="11"/>
      <color theme="1"/>
      <name val="Arial Unicode MS"/>
      <family val="2"/>
      <charset val="134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3" fontId="0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1" fontId="0" fillId="0" borderId="0" xfId="0" applyNumberFormat="1">
      <alignment vertical="center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178" fontId="0" fillId="0" borderId="1" xfId="0" applyNumberFormat="1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177" fontId="7" fillId="3" borderId="1" xfId="0" applyNumberFormat="1" applyFont="1" applyFill="1" applyBorder="1" applyAlignment="1">
      <alignment horizontal="center" vertical="center" wrapText="1"/>
    </xf>
    <xf numFmtId="179" fontId="0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80" fontId="0" fillId="0" borderId="1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Border="1" applyAlignment="1">
      <alignment horizontal="center" vertical="center" wrapText="1"/>
    </xf>
    <xf numFmtId="180" fontId="7" fillId="0" borderId="1" xfId="0" applyNumberFormat="1" applyFont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9" fontId="0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180" fontId="7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177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>
      <alignment vertical="center"/>
    </xf>
    <xf numFmtId="10" fontId="7" fillId="2" borderId="1" xfId="0" applyNumberFormat="1" applyFont="1" applyFill="1" applyBorder="1" applyAlignment="1">
      <alignment horizontal="center" vertical="center" wrapText="1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2" fillId="0" borderId="6" xfId="0" applyFont="1" applyBorder="1" applyAlignment="1">
      <alignment vertical="center"/>
    </xf>
    <xf numFmtId="0" fontId="22" fillId="0" borderId="7" xfId="0" applyFont="1" applyBorder="1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5" xfId="0" applyFont="1" applyBorder="1" applyAlignment="1">
      <alignment horizontal="left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2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22" fillId="0" borderId="0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w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wmf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wmf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oleObject" Target="../embeddings/oleObject3.bin"/><Relationship Id="rId1" Type="http://schemas.openxmlformats.org/officeDocument/2006/relationships/vmlDrawing" Target="../drawings/vmlDrawing3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oleObject" Target="../embeddings/oleObject4.bin"/><Relationship Id="rId1" Type="http://schemas.openxmlformats.org/officeDocument/2006/relationships/vmlDrawing" Target="../drawings/vmlDrawing4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.bin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Relationship Id="rId5" Type="http://schemas.openxmlformats.org/officeDocument/2006/relationships/oleObject" Target="../embeddings/oleObject7.bin"/><Relationship Id="rId4" Type="http://schemas.openxmlformats.org/officeDocument/2006/relationships/oleObject" Target="../embeddings/oleObject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oleObject" Target="../embeddings/oleObject8.bin"/><Relationship Id="rId1" Type="http://schemas.openxmlformats.org/officeDocument/2006/relationships/vmlDrawing" Target="../drawings/vmlDrawing6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0.bin"/><Relationship Id="rId2" Type="http://schemas.openxmlformats.org/officeDocument/2006/relationships/oleObject" Target="../embeddings/oleObject9.bin"/><Relationship Id="rId1" Type="http://schemas.openxmlformats.org/officeDocument/2006/relationships/vmlDrawing" Target="../drawings/vmlDrawing7.vml"/><Relationship Id="rId4" Type="http://schemas.openxmlformats.org/officeDocument/2006/relationships/oleObject" Target="../embeddings/oleObject11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3.bin"/><Relationship Id="rId2" Type="http://schemas.openxmlformats.org/officeDocument/2006/relationships/oleObject" Target="../embeddings/oleObject12.bin"/><Relationship Id="rId1" Type="http://schemas.openxmlformats.org/officeDocument/2006/relationships/vmlDrawing" Target="../drawings/vmlDrawing8.vml"/><Relationship Id="rId4" Type="http://schemas.openxmlformats.org/officeDocument/2006/relationships/oleObject" Target="../embeddings/oleObject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1"/>
  <sheetViews>
    <sheetView topLeftCell="A22" zoomScale="84" zoomScaleNormal="84" workbookViewId="0">
      <selection activeCell="A26" sqref="A26:C39"/>
    </sheetView>
  </sheetViews>
  <sheetFormatPr defaultRowHeight="13.5"/>
  <cols>
    <col min="1" max="1" width="15" bestFit="1" customWidth="1"/>
    <col min="2" max="2" width="40.375" style="2" customWidth="1"/>
    <col min="3" max="3" width="22.75" style="1" customWidth="1"/>
    <col min="4" max="4" width="10.875" style="1" customWidth="1"/>
  </cols>
  <sheetData>
    <row r="1" spans="1:14" ht="39" customHeight="1">
      <c r="A1" s="98" t="s">
        <v>46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</row>
    <row r="2" spans="1:14" s="8" customFormat="1" ht="18.75" customHeight="1">
      <c r="A2" s="105" t="s">
        <v>47</v>
      </c>
      <c r="B2" s="105"/>
      <c r="C2" s="103" t="s">
        <v>51</v>
      </c>
      <c r="D2" s="104"/>
    </row>
    <row r="3" spans="1:14" s="5" customFormat="1" ht="24" customHeight="1">
      <c r="A3" s="3" t="s">
        <v>48</v>
      </c>
      <c r="B3" s="3" t="s">
        <v>49</v>
      </c>
      <c r="C3" s="3" t="s">
        <v>50</v>
      </c>
      <c r="D3" s="85" t="s">
        <v>112</v>
      </c>
      <c r="E3" s="85" t="s">
        <v>113</v>
      </c>
      <c r="F3" s="85" t="s">
        <v>114</v>
      </c>
      <c r="G3" s="85" t="s">
        <v>115</v>
      </c>
      <c r="H3" s="85" t="s">
        <v>116</v>
      </c>
      <c r="I3" s="85" t="s">
        <v>117</v>
      </c>
      <c r="J3" s="85" t="s">
        <v>118</v>
      </c>
      <c r="K3" s="85" t="s">
        <v>119</v>
      </c>
      <c r="L3" s="85" t="s">
        <v>120</v>
      </c>
      <c r="M3" s="85" t="s">
        <v>121</v>
      </c>
      <c r="N3" s="85" t="s">
        <v>122</v>
      </c>
    </row>
    <row r="4" spans="1:14" s="6" customFormat="1" ht="22.5" customHeight="1">
      <c r="A4" s="99" t="s">
        <v>106</v>
      </c>
      <c r="B4" s="82" t="s">
        <v>58</v>
      </c>
      <c r="C4" s="83" t="s">
        <v>68</v>
      </c>
      <c r="D4" s="13">
        <v>1</v>
      </c>
      <c r="E4" s="13">
        <v>1E-3</v>
      </c>
      <c r="F4" s="51">
        <v>1E-3</v>
      </c>
      <c r="G4" s="51">
        <v>1E-3</v>
      </c>
      <c r="H4" s="51">
        <v>1E-3</v>
      </c>
      <c r="I4" s="51">
        <v>1E-3</v>
      </c>
      <c r="J4" s="51">
        <v>1E-3</v>
      </c>
      <c r="K4" s="51">
        <v>1E-3</v>
      </c>
      <c r="L4" s="51">
        <v>1E-3</v>
      </c>
      <c r="M4" s="51">
        <v>1E-3</v>
      </c>
      <c r="N4" s="51">
        <v>1E-3</v>
      </c>
    </row>
    <row r="5" spans="1:14" s="6" customFormat="1" ht="22.5" customHeight="1">
      <c r="A5" s="101"/>
      <c r="B5" s="82" t="s">
        <v>59</v>
      </c>
      <c r="C5" s="84" t="s">
        <v>68</v>
      </c>
      <c r="D5" s="13">
        <v>1E-3</v>
      </c>
      <c r="E5" s="13">
        <v>1E-3</v>
      </c>
      <c r="F5" s="13">
        <v>1E-3</v>
      </c>
      <c r="G5" s="13">
        <v>1E-3</v>
      </c>
      <c r="H5" s="13">
        <v>1E-3</v>
      </c>
      <c r="I5" s="13">
        <v>1E-3</v>
      </c>
      <c r="J5" s="13">
        <v>1E-3</v>
      </c>
      <c r="K5" s="13">
        <v>1E-3</v>
      </c>
      <c r="L5" s="13">
        <v>1E-3</v>
      </c>
      <c r="M5" s="13">
        <v>1E-3</v>
      </c>
      <c r="N5" s="13">
        <v>1E-3</v>
      </c>
    </row>
    <row r="6" spans="1:14" s="6" customFormat="1" ht="22.5" customHeight="1">
      <c r="A6" s="102"/>
      <c r="B6" s="82" t="s">
        <v>60</v>
      </c>
      <c r="C6" s="82" t="s">
        <v>52</v>
      </c>
      <c r="D6" s="13">
        <v>1</v>
      </c>
      <c r="E6" s="13">
        <v>1</v>
      </c>
      <c r="F6" s="14">
        <v>1</v>
      </c>
      <c r="G6" s="14">
        <v>1</v>
      </c>
      <c r="H6" s="17">
        <v>1</v>
      </c>
      <c r="I6" s="14">
        <v>1</v>
      </c>
      <c r="J6" s="13">
        <v>1</v>
      </c>
      <c r="K6" s="14">
        <v>1</v>
      </c>
      <c r="L6" s="13">
        <v>1</v>
      </c>
      <c r="M6" s="14">
        <v>1</v>
      </c>
      <c r="N6" s="13">
        <v>1</v>
      </c>
    </row>
    <row r="7" spans="1:14" s="6" customFormat="1" ht="22.5" customHeight="1">
      <c r="A7" s="99" t="s">
        <v>105</v>
      </c>
      <c r="B7" s="82" t="s">
        <v>61</v>
      </c>
      <c r="C7" s="82" t="s">
        <v>53</v>
      </c>
      <c r="D7" s="13">
        <v>1</v>
      </c>
      <c r="E7" s="13">
        <v>1</v>
      </c>
      <c r="F7" s="14">
        <v>1</v>
      </c>
      <c r="G7" s="14">
        <v>1</v>
      </c>
      <c r="H7" s="17">
        <v>1</v>
      </c>
      <c r="I7" s="14">
        <v>1E-3</v>
      </c>
      <c r="J7" s="13">
        <v>1E-3</v>
      </c>
      <c r="K7" s="14">
        <v>1</v>
      </c>
      <c r="L7" s="13">
        <v>1</v>
      </c>
      <c r="M7" s="14">
        <v>1</v>
      </c>
      <c r="N7" s="13">
        <v>1</v>
      </c>
    </row>
    <row r="8" spans="1:14" s="6" customFormat="1" ht="22.5" customHeight="1">
      <c r="A8" s="101"/>
      <c r="B8" s="82" t="s">
        <v>62</v>
      </c>
      <c r="C8" s="82" t="s">
        <v>55</v>
      </c>
      <c r="D8" s="13">
        <v>2</v>
      </c>
      <c r="E8" s="13">
        <v>1</v>
      </c>
      <c r="F8" s="14">
        <v>1</v>
      </c>
      <c r="G8" s="14">
        <v>1</v>
      </c>
      <c r="H8" s="17">
        <v>1</v>
      </c>
      <c r="I8" s="14">
        <v>1</v>
      </c>
      <c r="J8" s="13">
        <v>1</v>
      </c>
      <c r="K8" s="14">
        <v>1</v>
      </c>
      <c r="L8" s="13">
        <v>1E-3</v>
      </c>
      <c r="M8" s="14">
        <v>1</v>
      </c>
      <c r="N8" s="13">
        <v>1</v>
      </c>
    </row>
    <row r="9" spans="1:14" s="6" customFormat="1" ht="22.5" customHeight="1">
      <c r="A9" s="101"/>
      <c r="B9" s="82" t="s">
        <v>63</v>
      </c>
      <c r="C9" s="82" t="s">
        <v>56</v>
      </c>
      <c r="D9" s="13">
        <v>1</v>
      </c>
      <c r="E9" s="13">
        <v>1</v>
      </c>
      <c r="F9" s="14">
        <v>1</v>
      </c>
      <c r="G9" s="14">
        <v>1</v>
      </c>
      <c r="H9" s="17">
        <v>1</v>
      </c>
      <c r="I9" s="14">
        <v>1</v>
      </c>
      <c r="J9" s="13">
        <v>1</v>
      </c>
      <c r="K9" s="14">
        <v>1</v>
      </c>
      <c r="L9" s="13">
        <v>1</v>
      </c>
      <c r="M9" s="14">
        <v>1</v>
      </c>
      <c r="N9" s="13">
        <v>1</v>
      </c>
    </row>
    <row r="10" spans="1:14" s="6" customFormat="1" ht="22.5" customHeight="1">
      <c r="A10" s="101"/>
      <c r="B10" s="82" t="s">
        <v>64</v>
      </c>
      <c r="C10" s="82" t="s">
        <v>57</v>
      </c>
      <c r="D10" s="13">
        <v>1</v>
      </c>
      <c r="E10" s="13">
        <v>18</v>
      </c>
      <c r="F10" s="14">
        <v>1</v>
      </c>
      <c r="G10" s="14">
        <v>2</v>
      </c>
      <c r="H10" s="17">
        <v>1</v>
      </c>
      <c r="I10" s="20">
        <v>1</v>
      </c>
      <c r="J10" s="13">
        <v>1</v>
      </c>
      <c r="K10" s="14">
        <v>2</v>
      </c>
      <c r="L10" s="13">
        <v>2</v>
      </c>
      <c r="M10" s="14">
        <v>2</v>
      </c>
      <c r="N10" s="13">
        <v>2</v>
      </c>
    </row>
    <row r="11" spans="1:14" s="6" customFormat="1" ht="22.5" customHeight="1">
      <c r="A11" s="101"/>
      <c r="B11" s="82" t="s">
        <v>65</v>
      </c>
      <c r="C11" s="82" t="s">
        <v>82</v>
      </c>
      <c r="D11" s="13">
        <v>1E-3</v>
      </c>
      <c r="E11" s="13">
        <v>1E-3</v>
      </c>
      <c r="F11" s="14">
        <v>0.5</v>
      </c>
      <c r="G11" s="14">
        <v>0.5</v>
      </c>
      <c r="H11" s="17">
        <v>0.5</v>
      </c>
      <c r="I11" s="14">
        <v>0.8</v>
      </c>
      <c r="J11" s="13">
        <v>0.5</v>
      </c>
      <c r="K11" s="14">
        <v>0.5</v>
      </c>
      <c r="L11" s="13">
        <v>1E-3</v>
      </c>
      <c r="M11" s="14">
        <v>0.5</v>
      </c>
      <c r="N11" s="13">
        <v>0.5</v>
      </c>
    </row>
    <row r="12" spans="1:14" s="6" customFormat="1" ht="29.25" customHeight="1">
      <c r="A12" s="102"/>
      <c r="B12" s="82" t="s">
        <v>67</v>
      </c>
      <c r="C12" s="82" t="s">
        <v>66</v>
      </c>
      <c r="D12" s="13">
        <v>2</v>
      </c>
      <c r="E12" s="13">
        <v>1E-3</v>
      </c>
      <c r="F12" s="51">
        <v>38.909999999999997</v>
      </c>
      <c r="G12" s="14">
        <v>135</v>
      </c>
      <c r="H12" s="52">
        <v>38.909999999999997</v>
      </c>
      <c r="I12" s="14">
        <v>13.5</v>
      </c>
      <c r="J12" s="13">
        <v>1E-3</v>
      </c>
      <c r="K12" s="14">
        <v>136.4</v>
      </c>
      <c r="L12" s="13">
        <v>1E-3</v>
      </c>
      <c r="M12" s="14">
        <v>116.3</v>
      </c>
      <c r="N12" s="13">
        <v>51</v>
      </c>
    </row>
    <row r="13" spans="1:14" s="6" customFormat="1" ht="29.25" customHeight="1">
      <c r="A13" s="99" t="s">
        <v>107</v>
      </c>
      <c r="B13" s="82" t="s">
        <v>69</v>
      </c>
      <c r="C13" s="38" t="s">
        <v>30</v>
      </c>
      <c r="D13" s="13">
        <v>80</v>
      </c>
      <c r="E13" s="13">
        <v>83</v>
      </c>
      <c r="F13" s="14">
        <v>86</v>
      </c>
      <c r="G13" s="14">
        <v>94</v>
      </c>
      <c r="H13" s="17">
        <v>95</v>
      </c>
      <c r="I13" s="14">
        <v>94</v>
      </c>
      <c r="J13" s="13">
        <v>91</v>
      </c>
      <c r="K13" s="14">
        <v>91</v>
      </c>
      <c r="L13" s="13">
        <v>93</v>
      </c>
      <c r="M13" s="14">
        <v>93</v>
      </c>
      <c r="N13" s="13">
        <v>92</v>
      </c>
    </row>
    <row r="14" spans="1:14" s="6" customFormat="1" ht="29.25" customHeight="1">
      <c r="A14" s="100"/>
      <c r="B14" s="82" t="s">
        <v>70</v>
      </c>
      <c r="C14" s="82" t="s">
        <v>71</v>
      </c>
      <c r="D14" s="13">
        <v>9.1</v>
      </c>
      <c r="E14" s="13">
        <v>7.2</v>
      </c>
      <c r="F14" s="14">
        <v>8.4</v>
      </c>
      <c r="G14" s="14">
        <v>2.6</v>
      </c>
      <c r="H14" s="17">
        <v>1.8</v>
      </c>
      <c r="I14" s="85">
        <v>2</v>
      </c>
      <c r="J14" s="85">
        <v>3.9</v>
      </c>
      <c r="K14" s="14">
        <v>4</v>
      </c>
      <c r="L14" s="13">
        <v>1.8</v>
      </c>
      <c r="M14" s="14">
        <v>2</v>
      </c>
      <c r="N14" s="13">
        <v>2.9</v>
      </c>
    </row>
    <row r="15" spans="1:14" s="6" customFormat="1" ht="29.25" customHeight="1">
      <c r="A15" s="100"/>
      <c r="B15" s="82" t="s">
        <v>73</v>
      </c>
      <c r="C15" s="82" t="s">
        <v>30</v>
      </c>
      <c r="D15" s="13">
        <v>1.2730004694343376E-2</v>
      </c>
      <c r="E15" s="13">
        <v>1.1924351511525853E-2</v>
      </c>
      <c r="F15" s="14">
        <v>5.652928213499539E-2</v>
      </c>
      <c r="G15" s="14">
        <v>1.1936090580217133E-3</v>
      </c>
      <c r="H15" s="17">
        <v>1.1944483734653422E-2</v>
      </c>
      <c r="I15" s="14">
        <v>2.9907731495271685E-2</v>
      </c>
      <c r="J15" s="13">
        <v>7.208419901522857E-3</v>
      </c>
      <c r="K15" s="14">
        <v>1.5999706360780384E-2</v>
      </c>
      <c r="L15" s="13">
        <v>6.8217462527109295E-3</v>
      </c>
      <c r="M15" s="14">
        <v>3.0748009382584531E-3</v>
      </c>
      <c r="N15" s="13">
        <v>2.7447643114836797E-2</v>
      </c>
    </row>
    <row r="16" spans="1:14" s="6" customFormat="1" ht="29.25" customHeight="1">
      <c r="A16" s="100"/>
      <c r="B16" s="82" t="s">
        <v>72</v>
      </c>
      <c r="C16" s="82" t="s">
        <v>30</v>
      </c>
      <c r="D16" s="13">
        <f>(1-D15)*100</f>
        <v>98.726999530565664</v>
      </c>
      <c r="E16" s="13">
        <f t="shared" ref="E16:N16" si="0">(1-E15)*100</f>
        <v>98.80756484884742</v>
      </c>
      <c r="F16" s="13">
        <f t="shared" si="0"/>
        <v>94.347071786500464</v>
      </c>
      <c r="G16" s="13">
        <f t="shared" si="0"/>
        <v>99.880639094197832</v>
      </c>
      <c r="H16" s="13">
        <f t="shared" si="0"/>
        <v>98.805551626534665</v>
      </c>
      <c r="I16" s="13">
        <f t="shared" si="0"/>
        <v>97.009226850472828</v>
      </c>
      <c r="J16" s="13">
        <f t="shared" si="0"/>
        <v>99.279158009847706</v>
      </c>
      <c r="K16" s="13">
        <f t="shared" si="0"/>
        <v>98.400029363921959</v>
      </c>
      <c r="L16" s="13">
        <f t="shared" si="0"/>
        <v>99.317825374728912</v>
      </c>
      <c r="M16" s="13">
        <f t="shared" si="0"/>
        <v>99.692519906174155</v>
      </c>
      <c r="N16" s="13">
        <f t="shared" si="0"/>
        <v>97.255235688516322</v>
      </c>
    </row>
    <row r="17" spans="1:15" s="53" customFormat="1" ht="22.5" customHeight="1">
      <c r="A17" s="100"/>
      <c r="B17" s="23" t="s">
        <v>74</v>
      </c>
      <c r="C17" s="23" t="s">
        <v>75</v>
      </c>
      <c r="D17" s="51">
        <v>2</v>
      </c>
      <c r="E17" s="51">
        <v>15</v>
      </c>
      <c r="F17" s="51">
        <v>1.5</v>
      </c>
      <c r="G17" s="51">
        <v>1.6</v>
      </c>
      <c r="H17" s="52">
        <v>1.3</v>
      </c>
      <c r="I17" s="51">
        <v>1.8</v>
      </c>
      <c r="J17" s="51">
        <v>1.2</v>
      </c>
      <c r="K17" s="51">
        <v>1.5</v>
      </c>
      <c r="L17" s="51">
        <v>1E-3</v>
      </c>
      <c r="M17" s="51">
        <v>1</v>
      </c>
      <c r="N17" s="51">
        <v>2</v>
      </c>
    </row>
    <row r="18" spans="1:15" s="6" customFormat="1" ht="22.5" customHeight="1">
      <c r="A18" s="100"/>
      <c r="B18" s="82" t="s">
        <v>76</v>
      </c>
      <c r="C18" s="82" t="s">
        <v>77</v>
      </c>
      <c r="D18" s="13">
        <v>1</v>
      </c>
      <c r="E18" s="13">
        <v>1</v>
      </c>
      <c r="F18" s="14">
        <v>1</v>
      </c>
      <c r="G18" s="14">
        <v>1</v>
      </c>
      <c r="H18" s="17">
        <v>1</v>
      </c>
      <c r="I18" s="14">
        <v>1</v>
      </c>
      <c r="J18" s="13">
        <v>1</v>
      </c>
      <c r="K18" s="14">
        <v>1</v>
      </c>
      <c r="L18" s="13">
        <v>1E-3</v>
      </c>
      <c r="M18" s="14">
        <v>1</v>
      </c>
      <c r="N18" s="13">
        <v>1</v>
      </c>
    </row>
    <row r="19" spans="1:15" s="6" customFormat="1" ht="27.75" customHeight="1">
      <c r="A19" s="106"/>
      <c r="B19" s="82" t="s">
        <v>78</v>
      </c>
      <c r="C19" s="82" t="s">
        <v>79</v>
      </c>
      <c r="D19" s="13">
        <v>1E-3</v>
      </c>
      <c r="E19" s="13">
        <v>1E-3</v>
      </c>
      <c r="F19" s="14">
        <v>1E-3</v>
      </c>
      <c r="G19" s="14">
        <v>1E-3</v>
      </c>
      <c r="H19" s="17">
        <v>1E-3</v>
      </c>
      <c r="I19" s="14">
        <v>1E-3</v>
      </c>
      <c r="J19" s="13">
        <v>1E-3</v>
      </c>
      <c r="K19" s="14">
        <v>1E-3</v>
      </c>
      <c r="L19" s="13">
        <v>1E-3</v>
      </c>
      <c r="M19" s="14">
        <v>1E-3</v>
      </c>
      <c r="N19" s="13">
        <v>1E-3</v>
      </c>
    </row>
    <row r="20" spans="1:15" s="6" customFormat="1" ht="22.5" customHeight="1">
      <c r="A20" s="99" t="s">
        <v>108</v>
      </c>
      <c r="B20" s="82" t="s">
        <v>83</v>
      </c>
      <c r="C20" s="82" t="s">
        <v>81</v>
      </c>
      <c r="D20" s="13">
        <v>1.1200000000000001</v>
      </c>
      <c r="E20" s="13">
        <v>1.018</v>
      </c>
      <c r="F20" s="14">
        <v>0.111</v>
      </c>
      <c r="G20" s="14">
        <v>0.8</v>
      </c>
      <c r="H20" s="17">
        <v>0.14799999999999999</v>
      </c>
      <c r="I20" s="14">
        <v>0.12</v>
      </c>
      <c r="J20" s="13">
        <v>0.12</v>
      </c>
      <c r="K20" s="14">
        <v>0.11</v>
      </c>
      <c r="L20" s="13">
        <v>5.7000000000000002E-2</v>
      </c>
      <c r="M20" s="14">
        <v>0.129</v>
      </c>
      <c r="N20" s="13">
        <v>0.157</v>
      </c>
    </row>
    <row r="21" spans="1:15" s="6" customFormat="1" ht="22.5" customHeight="1">
      <c r="A21" s="101"/>
      <c r="B21" s="82" t="s">
        <v>84</v>
      </c>
      <c r="C21" s="82" t="s">
        <v>80</v>
      </c>
      <c r="D21" s="13">
        <v>0.52</v>
      </c>
      <c r="E21" s="13">
        <v>0.58099999999999996</v>
      </c>
      <c r="F21" s="14">
        <v>0.10299999999999999</v>
      </c>
      <c r="G21" s="14">
        <v>0.16</v>
      </c>
      <c r="H21" s="17">
        <v>0.14799999999999999</v>
      </c>
      <c r="I21" s="14">
        <v>754</v>
      </c>
      <c r="J21" s="13">
        <v>0.11</v>
      </c>
      <c r="K21" s="14">
        <v>0.11</v>
      </c>
      <c r="L21" s="13">
        <v>5.7000000000000002E-2</v>
      </c>
      <c r="M21" s="14">
        <v>0.129</v>
      </c>
      <c r="N21" s="13">
        <v>0.157</v>
      </c>
    </row>
    <row r="22" spans="1:15" s="6" customFormat="1" ht="22.5" customHeight="1">
      <c r="A22" s="101"/>
      <c r="B22" s="82" t="s">
        <v>85</v>
      </c>
      <c r="C22" s="82" t="s">
        <v>80</v>
      </c>
      <c r="D22" s="13">
        <v>0.6</v>
      </c>
      <c r="E22" s="13">
        <v>0.23200000000000001</v>
      </c>
      <c r="F22" s="14">
        <v>8.0000000000000002E-3</v>
      </c>
      <c r="G22" s="14">
        <v>1E-3</v>
      </c>
      <c r="H22" s="17">
        <v>1E-3</v>
      </c>
      <c r="I22" s="14">
        <v>2.3E-3</v>
      </c>
      <c r="J22" s="13">
        <v>4.0000000000000001E-3</v>
      </c>
      <c r="K22" s="14">
        <v>1E-3</v>
      </c>
      <c r="L22" s="13">
        <v>1E-3</v>
      </c>
      <c r="M22" s="14">
        <v>1E-3</v>
      </c>
      <c r="N22" s="13">
        <v>2E-3</v>
      </c>
    </row>
    <row r="23" spans="1:15" s="6" customFormat="1" ht="22.5" customHeight="1">
      <c r="A23" s="101"/>
      <c r="B23" s="82" t="s">
        <v>88</v>
      </c>
      <c r="C23" s="82" t="s">
        <v>80</v>
      </c>
      <c r="D23" s="13">
        <v>0.35</v>
      </c>
      <c r="E23" s="13">
        <v>0.39100000000000001</v>
      </c>
      <c r="F23" s="14">
        <v>0.06</v>
      </c>
      <c r="G23" s="14">
        <v>4.9000000000000002E-2</v>
      </c>
      <c r="H23" s="17">
        <v>8.8400000000000006E-2</v>
      </c>
      <c r="I23" s="14">
        <v>7.3999999999999996E-2</v>
      </c>
      <c r="J23" s="13">
        <v>7.5999999999999998E-2</v>
      </c>
      <c r="K23" s="14">
        <v>6.7000000000000004E-2</v>
      </c>
      <c r="L23" s="13">
        <v>0.04</v>
      </c>
      <c r="M23" s="14">
        <v>7.6999999999999999E-2</v>
      </c>
      <c r="N23" s="13">
        <v>9.0999999999999998E-2</v>
      </c>
    </row>
    <row r="24" spans="1:15" s="6" customFormat="1" ht="22.5" customHeight="1">
      <c r="A24" s="101"/>
      <c r="B24" s="82" t="s">
        <v>86</v>
      </c>
      <c r="C24" s="7" t="s">
        <v>0</v>
      </c>
      <c r="D24" s="59">
        <v>67</v>
      </c>
      <c r="E24" s="59">
        <v>67</v>
      </c>
      <c r="F24" s="60">
        <v>58</v>
      </c>
      <c r="G24" s="60">
        <v>31</v>
      </c>
      <c r="H24" s="61">
        <v>60</v>
      </c>
      <c r="I24" s="60">
        <v>68</v>
      </c>
      <c r="J24" s="59">
        <v>69</v>
      </c>
      <c r="K24" s="60">
        <v>61</v>
      </c>
      <c r="L24" s="59">
        <v>70</v>
      </c>
      <c r="M24" s="60">
        <v>60</v>
      </c>
      <c r="N24" s="59">
        <v>58</v>
      </c>
    </row>
    <row r="25" spans="1:15" s="6" customFormat="1" ht="22.5" customHeight="1">
      <c r="A25" s="102"/>
      <c r="B25" s="82" t="s">
        <v>87</v>
      </c>
      <c r="C25" s="82" t="s">
        <v>82</v>
      </c>
      <c r="D25" s="13">
        <v>1.45</v>
      </c>
      <c r="E25" s="13">
        <v>1.45</v>
      </c>
      <c r="F25" s="14">
        <v>1.25</v>
      </c>
      <c r="G25" s="14">
        <v>2</v>
      </c>
      <c r="H25" s="17">
        <v>1.25</v>
      </c>
      <c r="I25" s="14">
        <v>2.5</v>
      </c>
      <c r="J25" s="13">
        <v>2.5</v>
      </c>
      <c r="K25" s="14">
        <v>1.2</v>
      </c>
      <c r="L25" s="13">
        <v>1.45</v>
      </c>
      <c r="M25" s="14">
        <v>3.12</v>
      </c>
      <c r="N25" s="13">
        <v>2.0499999999999998</v>
      </c>
      <c r="O25" s="6">
        <f>AVERAGE(D25:N25)</f>
        <v>1.8381818181818181</v>
      </c>
    </row>
    <row r="26" spans="1:15" s="6" customFormat="1" ht="36" customHeight="1">
      <c r="A26" s="99" t="s">
        <v>109</v>
      </c>
      <c r="B26" s="82" t="s">
        <v>89</v>
      </c>
      <c r="C26" s="82" t="s">
        <v>53</v>
      </c>
      <c r="D26" s="13">
        <v>1</v>
      </c>
      <c r="E26" s="13">
        <v>1</v>
      </c>
      <c r="F26" s="14">
        <v>1</v>
      </c>
      <c r="G26" s="14">
        <v>1</v>
      </c>
      <c r="H26" s="17">
        <v>1</v>
      </c>
      <c r="I26" s="14">
        <v>1</v>
      </c>
      <c r="J26" s="13">
        <v>1</v>
      </c>
      <c r="K26" s="14">
        <v>1</v>
      </c>
      <c r="L26" s="13">
        <v>1</v>
      </c>
      <c r="M26" s="14">
        <v>1</v>
      </c>
      <c r="N26" s="12">
        <v>1</v>
      </c>
    </row>
    <row r="27" spans="1:15" s="6" customFormat="1" ht="33" customHeight="1">
      <c r="A27" s="100"/>
      <c r="B27" s="82" t="s">
        <v>90</v>
      </c>
      <c r="C27" s="82" t="s">
        <v>53</v>
      </c>
      <c r="D27" s="13">
        <v>1</v>
      </c>
      <c r="E27" s="13">
        <v>1</v>
      </c>
      <c r="F27" s="14">
        <v>1</v>
      </c>
      <c r="G27" s="14">
        <v>1</v>
      </c>
      <c r="H27" s="17">
        <v>1</v>
      </c>
      <c r="I27" s="14">
        <v>1</v>
      </c>
      <c r="J27" s="13">
        <v>1</v>
      </c>
      <c r="K27" s="14">
        <v>1</v>
      </c>
      <c r="L27" s="13">
        <v>1</v>
      </c>
      <c r="M27" s="14">
        <v>1</v>
      </c>
      <c r="N27" s="12">
        <v>1</v>
      </c>
    </row>
    <row r="28" spans="1:15" s="6" customFormat="1" ht="25.5" customHeight="1">
      <c r="A28" s="100"/>
      <c r="B28" s="82" t="s">
        <v>91</v>
      </c>
      <c r="C28" s="82" t="s">
        <v>53</v>
      </c>
      <c r="D28" s="13">
        <v>1E-3</v>
      </c>
      <c r="E28" s="13">
        <v>1</v>
      </c>
      <c r="F28" s="13">
        <v>1</v>
      </c>
      <c r="G28" s="13">
        <v>1</v>
      </c>
      <c r="H28" s="13">
        <v>1</v>
      </c>
      <c r="I28" s="13">
        <v>1</v>
      </c>
      <c r="J28" s="13">
        <v>1</v>
      </c>
      <c r="K28" s="13">
        <v>1</v>
      </c>
      <c r="L28" s="13">
        <v>1</v>
      </c>
      <c r="M28" s="13">
        <v>1</v>
      </c>
      <c r="N28" s="13">
        <v>1</v>
      </c>
    </row>
    <row r="29" spans="1:15" s="6" customFormat="1" ht="24" customHeight="1">
      <c r="A29" s="100"/>
      <c r="B29" s="82" t="s">
        <v>92</v>
      </c>
      <c r="C29" s="82" t="s">
        <v>53</v>
      </c>
      <c r="D29" s="13">
        <v>1E-3</v>
      </c>
      <c r="E29" s="13">
        <v>1</v>
      </c>
      <c r="F29" s="13">
        <v>1</v>
      </c>
      <c r="G29" s="13">
        <v>1</v>
      </c>
      <c r="H29" s="13">
        <v>1</v>
      </c>
      <c r="I29" s="13">
        <v>1</v>
      </c>
      <c r="J29" s="13">
        <v>1</v>
      </c>
      <c r="K29" s="13">
        <v>1</v>
      </c>
      <c r="L29" s="13">
        <v>1</v>
      </c>
      <c r="M29" s="13">
        <v>1</v>
      </c>
      <c r="N29" s="13">
        <v>1</v>
      </c>
    </row>
    <row r="30" spans="1:15" s="6" customFormat="1" ht="39" customHeight="1">
      <c r="A30" s="100"/>
      <c r="B30" s="82" t="s">
        <v>93</v>
      </c>
      <c r="C30" s="82" t="s">
        <v>53</v>
      </c>
      <c r="D30" s="13">
        <v>1</v>
      </c>
      <c r="E30" s="13">
        <v>1</v>
      </c>
      <c r="F30" s="13">
        <v>1</v>
      </c>
      <c r="G30" s="13">
        <v>1</v>
      </c>
      <c r="H30" s="13">
        <v>1</v>
      </c>
      <c r="I30" s="13">
        <v>1</v>
      </c>
      <c r="J30" s="13">
        <v>1</v>
      </c>
      <c r="K30" s="13">
        <v>1</v>
      </c>
      <c r="L30" s="13">
        <v>1</v>
      </c>
      <c r="M30" s="13">
        <v>1</v>
      </c>
      <c r="N30" s="13">
        <v>1</v>
      </c>
    </row>
    <row r="31" spans="1:15" s="6" customFormat="1" ht="32.25" customHeight="1">
      <c r="A31" s="100"/>
      <c r="B31" s="82" t="s">
        <v>94</v>
      </c>
      <c r="C31" s="82" t="s">
        <v>53</v>
      </c>
      <c r="D31" s="13">
        <v>1E-3</v>
      </c>
      <c r="E31" s="13">
        <v>1E-3</v>
      </c>
      <c r="F31" s="13">
        <v>1E-3</v>
      </c>
      <c r="G31" s="13">
        <v>1E-3</v>
      </c>
      <c r="H31" s="13">
        <v>1E-3</v>
      </c>
      <c r="I31" s="13">
        <v>1E-3</v>
      </c>
      <c r="J31" s="13">
        <v>1E-3</v>
      </c>
      <c r="K31" s="13">
        <v>1E-3</v>
      </c>
      <c r="L31" s="13">
        <v>1E-3</v>
      </c>
      <c r="M31" s="13">
        <v>1E-3</v>
      </c>
      <c r="N31" s="13">
        <v>1E-3</v>
      </c>
    </row>
    <row r="32" spans="1:15" s="6" customFormat="1" ht="27" customHeight="1">
      <c r="A32" s="100"/>
      <c r="B32" s="82" t="s">
        <v>95</v>
      </c>
      <c r="C32" s="82" t="s">
        <v>96</v>
      </c>
      <c r="D32" s="13">
        <v>1</v>
      </c>
      <c r="E32" s="13">
        <v>1</v>
      </c>
      <c r="F32" s="13">
        <v>1</v>
      </c>
      <c r="G32" s="13">
        <v>1</v>
      </c>
      <c r="H32" s="13">
        <v>1</v>
      </c>
      <c r="I32" s="13">
        <v>1</v>
      </c>
      <c r="J32" s="13">
        <v>1</v>
      </c>
      <c r="K32" s="13">
        <v>1</v>
      </c>
      <c r="L32" s="13">
        <v>1</v>
      </c>
      <c r="M32" s="13">
        <v>1</v>
      </c>
      <c r="N32" s="13">
        <v>1</v>
      </c>
    </row>
    <row r="33" spans="1:14" s="6" customFormat="1" ht="24" customHeight="1">
      <c r="A33" s="100"/>
      <c r="B33" s="82" t="s">
        <v>97</v>
      </c>
      <c r="C33" s="45" t="s">
        <v>31</v>
      </c>
      <c r="D33" s="13">
        <v>0.3</v>
      </c>
      <c r="E33" s="13">
        <v>1.4E-2</v>
      </c>
      <c r="F33" s="14">
        <v>0.01</v>
      </c>
      <c r="G33" s="16">
        <v>0.13</v>
      </c>
      <c r="H33" s="50">
        <v>0.1</v>
      </c>
      <c r="I33" s="57">
        <v>0.75</v>
      </c>
      <c r="J33" s="13">
        <v>6</v>
      </c>
      <c r="K33" s="14">
        <v>0.2</v>
      </c>
      <c r="L33" s="13">
        <v>5</v>
      </c>
      <c r="M33" s="14">
        <v>0.2</v>
      </c>
      <c r="N33" s="13">
        <v>14</v>
      </c>
    </row>
    <row r="34" spans="1:14" s="6" customFormat="1" ht="24" customHeight="1">
      <c r="A34" s="99" t="s">
        <v>110</v>
      </c>
      <c r="B34" s="82" t="s">
        <v>98</v>
      </c>
      <c r="C34" s="82" t="s">
        <v>54</v>
      </c>
      <c r="D34" s="13">
        <v>2</v>
      </c>
      <c r="E34" s="13">
        <v>1</v>
      </c>
      <c r="F34" s="14">
        <v>1</v>
      </c>
      <c r="G34" s="14">
        <v>1</v>
      </c>
      <c r="H34" s="17">
        <v>1</v>
      </c>
      <c r="I34" s="14">
        <v>2</v>
      </c>
      <c r="J34" s="13">
        <v>2</v>
      </c>
      <c r="K34" s="14">
        <v>1</v>
      </c>
      <c r="L34" s="13">
        <v>1E-3</v>
      </c>
      <c r="M34" s="22">
        <v>1</v>
      </c>
      <c r="N34" s="13">
        <v>1</v>
      </c>
    </row>
    <row r="35" spans="1:14" s="6" customFormat="1" ht="24" customHeight="1">
      <c r="A35" s="101"/>
      <c r="B35" s="82" t="s">
        <v>99</v>
      </c>
      <c r="C35" s="9"/>
      <c r="D35" s="13">
        <v>1</v>
      </c>
      <c r="E35" s="13">
        <v>1</v>
      </c>
      <c r="F35" s="14">
        <v>1</v>
      </c>
      <c r="G35" s="14">
        <v>1</v>
      </c>
      <c r="H35" s="17">
        <v>1</v>
      </c>
      <c r="I35" s="14">
        <v>2</v>
      </c>
      <c r="J35" s="13">
        <v>2</v>
      </c>
      <c r="K35" s="14">
        <v>1</v>
      </c>
      <c r="L35" s="13">
        <v>1E-3</v>
      </c>
      <c r="M35" s="14">
        <v>1</v>
      </c>
      <c r="N35" s="13">
        <v>1</v>
      </c>
    </row>
    <row r="36" spans="1:14" s="6" customFormat="1" ht="24" customHeight="1">
      <c r="A36" s="101"/>
      <c r="B36" s="82" t="s">
        <v>100</v>
      </c>
      <c r="C36" s="82" t="s">
        <v>101</v>
      </c>
      <c r="D36" s="13">
        <v>300</v>
      </c>
      <c r="E36" s="13">
        <v>500</v>
      </c>
      <c r="F36" s="14">
        <v>300</v>
      </c>
      <c r="G36" s="14">
        <v>500</v>
      </c>
      <c r="H36" s="17">
        <v>350</v>
      </c>
      <c r="I36" s="14">
        <v>550</v>
      </c>
      <c r="J36" s="13">
        <v>500</v>
      </c>
      <c r="K36" s="14">
        <v>500</v>
      </c>
      <c r="L36" s="13">
        <v>1E-3</v>
      </c>
      <c r="M36" s="14">
        <v>130</v>
      </c>
      <c r="N36" s="13">
        <v>1000</v>
      </c>
    </row>
    <row r="37" spans="1:14" s="6" customFormat="1" ht="24" customHeight="1">
      <c r="A37" s="101"/>
      <c r="B37" s="82" t="s">
        <v>102</v>
      </c>
      <c r="C37" s="82" t="s">
        <v>53</v>
      </c>
      <c r="D37" s="13">
        <v>1E-3</v>
      </c>
      <c r="E37" s="13">
        <v>1E-3</v>
      </c>
      <c r="F37" s="13">
        <v>1E-3</v>
      </c>
      <c r="G37" s="13">
        <v>1E-3</v>
      </c>
      <c r="H37" s="13">
        <v>1E-3</v>
      </c>
      <c r="I37" s="13">
        <v>1E-3</v>
      </c>
      <c r="J37" s="13">
        <v>1E-3</v>
      </c>
      <c r="K37" s="13">
        <v>1E-3</v>
      </c>
      <c r="L37" s="13">
        <v>1E-3</v>
      </c>
      <c r="M37" s="13">
        <v>1E-3</v>
      </c>
      <c r="N37" s="13">
        <v>1</v>
      </c>
    </row>
    <row r="38" spans="1:14" s="6" customFormat="1" ht="24" customHeight="1">
      <c r="A38" s="101"/>
      <c r="B38" s="82" t="s">
        <v>103</v>
      </c>
      <c r="C38" s="82" t="s">
        <v>53</v>
      </c>
      <c r="D38" s="13">
        <v>1E-3</v>
      </c>
      <c r="E38" s="13">
        <v>1E-3</v>
      </c>
      <c r="F38" s="13">
        <v>1E-3</v>
      </c>
      <c r="G38" s="13">
        <v>1E-3</v>
      </c>
      <c r="H38" s="13">
        <v>1E-3</v>
      </c>
      <c r="I38" s="13">
        <v>1E-3</v>
      </c>
      <c r="J38" s="13">
        <v>1E-3</v>
      </c>
      <c r="K38" s="13">
        <v>1E-3</v>
      </c>
      <c r="L38" s="13">
        <v>1E-3</v>
      </c>
      <c r="M38" s="13">
        <v>1E-3</v>
      </c>
      <c r="N38" s="13">
        <v>1E-3</v>
      </c>
    </row>
    <row r="39" spans="1:14" s="6" customFormat="1" ht="24" customHeight="1">
      <c r="A39" s="102"/>
      <c r="B39" s="82" t="s">
        <v>104</v>
      </c>
      <c r="C39" s="82" t="s">
        <v>54</v>
      </c>
      <c r="D39" s="13">
        <v>2</v>
      </c>
      <c r="E39" s="13">
        <v>1</v>
      </c>
      <c r="F39" s="14">
        <v>2</v>
      </c>
      <c r="G39" s="14">
        <v>2</v>
      </c>
      <c r="H39" s="17">
        <v>2</v>
      </c>
      <c r="I39" s="14">
        <v>2</v>
      </c>
      <c r="J39" s="13">
        <v>2</v>
      </c>
      <c r="K39" s="14">
        <v>2</v>
      </c>
      <c r="L39" s="13">
        <v>1E-3</v>
      </c>
      <c r="M39" s="14">
        <v>2</v>
      </c>
      <c r="N39" s="13">
        <v>2</v>
      </c>
    </row>
    <row r="40" spans="1:14" s="6" customFormat="1" ht="24" customHeight="1">
      <c r="A40" s="97" t="s">
        <v>111</v>
      </c>
      <c r="B40" s="4"/>
      <c r="C40" s="4"/>
      <c r="D40" s="4"/>
      <c r="E40" s="13"/>
      <c r="F40" s="15"/>
      <c r="G40" s="15"/>
      <c r="H40" s="19"/>
      <c r="I40" s="20"/>
      <c r="J40" s="21"/>
      <c r="K40" s="15"/>
      <c r="L40" s="21"/>
      <c r="M40" s="15"/>
      <c r="N40" s="21"/>
    </row>
    <row r="41" spans="1:14" s="6" customFormat="1" ht="24" customHeight="1">
      <c r="A41" s="97"/>
      <c r="B41" s="4"/>
      <c r="C41" s="4"/>
      <c r="D41" s="4"/>
      <c r="E41" s="13"/>
      <c r="F41" s="15"/>
      <c r="G41" s="15"/>
      <c r="H41" s="19"/>
      <c r="I41" s="20"/>
      <c r="J41" s="21"/>
      <c r="K41" s="15"/>
      <c r="L41" s="21"/>
      <c r="M41" s="15"/>
      <c r="N41" s="21"/>
    </row>
  </sheetData>
  <mergeCells count="10">
    <mergeCell ref="A40:A41"/>
    <mergeCell ref="A1:N1"/>
    <mergeCell ref="A26:A33"/>
    <mergeCell ref="A34:A39"/>
    <mergeCell ref="A20:A25"/>
    <mergeCell ref="A4:A6"/>
    <mergeCell ref="A7:A12"/>
    <mergeCell ref="C2:D2"/>
    <mergeCell ref="A2:B2"/>
    <mergeCell ref="A13:A19"/>
  </mergeCells>
  <phoneticPr fontId="1" type="noConversion"/>
  <pageMargins left="0.56000000000000005" right="0.39370078740157483" top="0.24" bottom="0.42" header="0.15748031496062992" footer="0.33"/>
  <pageSetup paperSize="9" orientation="landscape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Y63"/>
  <sheetViews>
    <sheetView workbookViewId="0">
      <selection sqref="A1:XFD3"/>
    </sheetView>
  </sheetViews>
  <sheetFormatPr defaultRowHeight="13.5"/>
  <cols>
    <col min="2" max="2" width="31.75" customWidth="1"/>
    <col min="3" max="3" width="21.375" customWidth="1"/>
    <col min="4" max="4" width="12.75" bestFit="1" customWidth="1"/>
    <col min="76" max="76" width="11.625" bestFit="1" customWidth="1"/>
  </cols>
  <sheetData>
    <row r="1" spans="1:77" s="81" customFormat="1" ht="15" customHeight="1">
      <c r="BX1" s="78"/>
    </row>
    <row r="2" spans="1:77" s="81" customFormat="1">
      <c r="D2" s="107" t="s">
        <v>235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 t="s">
        <v>236</v>
      </c>
      <c r="P2" s="107"/>
      <c r="Q2" s="107"/>
      <c r="R2" s="107"/>
      <c r="S2" s="107"/>
      <c r="T2" s="107"/>
      <c r="U2" s="107"/>
      <c r="V2" s="107" t="s">
        <v>237</v>
      </c>
      <c r="W2" s="107"/>
      <c r="X2" s="107" t="s">
        <v>238</v>
      </c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 t="s">
        <v>239</v>
      </c>
      <c r="AJ2" s="107"/>
      <c r="AK2" s="107"/>
      <c r="AL2" s="107"/>
      <c r="AM2" s="107"/>
      <c r="AN2" s="107"/>
      <c r="AO2" s="107"/>
      <c r="AP2" s="107"/>
      <c r="AQ2" s="107" t="s">
        <v>240</v>
      </c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 t="s">
        <v>241</v>
      </c>
      <c r="BF2" s="107"/>
      <c r="BG2" s="107"/>
      <c r="BH2" s="107"/>
      <c r="BI2" s="107"/>
      <c r="BJ2" s="107"/>
      <c r="BK2" s="107"/>
      <c r="BL2" s="107"/>
      <c r="BM2" s="107"/>
      <c r="BN2" s="107" t="s">
        <v>242</v>
      </c>
      <c r="BO2" s="107"/>
      <c r="BP2" s="107"/>
      <c r="BQ2" s="107"/>
      <c r="BR2" s="107"/>
      <c r="BS2" s="107"/>
      <c r="BT2" s="107"/>
      <c r="BU2" s="107"/>
      <c r="BV2" s="107"/>
      <c r="BW2" s="107"/>
      <c r="BX2" s="78"/>
    </row>
    <row r="3" spans="1:77" s="81" customFormat="1" ht="16.5">
      <c r="A3" s="91" t="s">
        <v>181</v>
      </c>
      <c r="B3" s="91" t="s">
        <v>49</v>
      </c>
      <c r="C3" s="91" t="s">
        <v>50</v>
      </c>
      <c r="D3" s="81" t="s">
        <v>222</v>
      </c>
      <c r="E3" s="81" t="s">
        <v>223</v>
      </c>
      <c r="F3" s="81" t="s">
        <v>224</v>
      </c>
      <c r="G3" s="81" t="s">
        <v>225</v>
      </c>
      <c r="H3" s="81" t="s">
        <v>226</v>
      </c>
      <c r="I3" s="81" t="s">
        <v>227</v>
      </c>
      <c r="J3" s="81" t="s">
        <v>228</v>
      </c>
      <c r="K3" s="81" t="s">
        <v>229</v>
      </c>
      <c r="L3" s="81" t="s">
        <v>230</v>
      </c>
      <c r="M3" s="81" t="s">
        <v>231</v>
      </c>
      <c r="N3" s="81" t="s">
        <v>232</v>
      </c>
      <c r="O3" s="81" t="s">
        <v>123</v>
      </c>
      <c r="P3" s="81" t="s">
        <v>124</v>
      </c>
      <c r="Q3" s="81" t="s">
        <v>125</v>
      </c>
      <c r="R3" s="81" t="s">
        <v>126</v>
      </c>
      <c r="S3" s="81" t="s">
        <v>127</v>
      </c>
      <c r="T3" s="81" t="s">
        <v>128</v>
      </c>
      <c r="U3" s="81" t="s">
        <v>129</v>
      </c>
      <c r="V3" s="81" t="s">
        <v>233</v>
      </c>
      <c r="W3" s="81" t="s">
        <v>234</v>
      </c>
      <c r="X3" s="81" t="s">
        <v>132</v>
      </c>
      <c r="Y3" s="81" t="s">
        <v>133</v>
      </c>
      <c r="Z3" s="81" t="s">
        <v>134</v>
      </c>
      <c r="AA3" s="81" t="s">
        <v>135</v>
      </c>
      <c r="AB3" s="81" t="s">
        <v>136</v>
      </c>
      <c r="AC3" s="81" t="s">
        <v>137</v>
      </c>
      <c r="AD3" s="81" t="s">
        <v>138</v>
      </c>
      <c r="AE3" s="81" t="s">
        <v>139</v>
      </c>
      <c r="AF3" s="81" t="s">
        <v>140</v>
      </c>
      <c r="AG3" s="81" t="s">
        <v>141</v>
      </c>
      <c r="AH3" s="81" t="s">
        <v>142</v>
      </c>
      <c r="AI3" s="81" t="s">
        <v>143</v>
      </c>
      <c r="AJ3" s="81" t="s">
        <v>144</v>
      </c>
      <c r="AK3" s="81" t="s">
        <v>145</v>
      </c>
      <c r="AL3" s="81" t="s">
        <v>146</v>
      </c>
      <c r="AM3" s="81" t="s">
        <v>147</v>
      </c>
      <c r="AN3" s="81" t="s">
        <v>148</v>
      </c>
      <c r="AO3" s="81" t="s">
        <v>143</v>
      </c>
      <c r="AP3" s="81" t="s">
        <v>149</v>
      </c>
      <c r="AQ3" s="81" t="s">
        <v>150</v>
      </c>
      <c r="AR3" s="81" t="s">
        <v>151</v>
      </c>
      <c r="AS3" s="81" t="s">
        <v>152</v>
      </c>
      <c r="AT3" s="81" t="s">
        <v>153</v>
      </c>
      <c r="AU3" s="81" t="s">
        <v>154</v>
      </c>
      <c r="AV3" s="81" t="s">
        <v>155</v>
      </c>
      <c r="AW3" s="81" t="s">
        <v>156</v>
      </c>
      <c r="AX3" s="81" t="s">
        <v>157</v>
      </c>
      <c r="AY3" s="81" t="s">
        <v>158</v>
      </c>
      <c r="AZ3" s="81" t="s">
        <v>159</v>
      </c>
      <c r="BA3" s="81" t="s">
        <v>160</v>
      </c>
      <c r="BB3" s="81" t="s">
        <v>145</v>
      </c>
      <c r="BC3" s="81" t="s">
        <v>161</v>
      </c>
      <c r="BD3" s="81" t="s">
        <v>162</v>
      </c>
      <c r="BE3" s="81" t="s">
        <v>163</v>
      </c>
      <c r="BF3" s="81" t="s">
        <v>164</v>
      </c>
      <c r="BG3" s="81" t="s">
        <v>165</v>
      </c>
      <c r="BH3" s="81" t="s">
        <v>166</v>
      </c>
      <c r="BI3" s="81" t="s">
        <v>167</v>
      </c>
      <c r="BJ3" s="81" t="s">
        <v>168</v>
      </c>
      <c r="BK3" s="81" t="s">
        <v>169</v>
      </c>
      <c r="BL3" s="81" t="s">
        <v>170</v>
      </c>
      <c r="BM3" s="81" t="s">
        <v>171</v>
      </c>
      <c r="BN3" s="81" t="s">
        <v>172</v>
      </c>
      <c r="BO3" s="81" t="s">
        <v>173</v>
      </c>
      <c r="BP3" s="81" t="s">
        <v>174</v>
      </c>
      <c r="BQ3" s="81" t="s">
        <v>145</v>
      </c>
      <c r="BR3" s="81" t="s">
        <v>175</v>
      </c>
      <c r="BS3" s="81" t="s">
        <v>176</v>
      </c>
      <c r="BT3" s="81" t="s">
        <v>177</v>
      </c>
      <c r="BU3" s="81" t="s">
        <v>178</v>
      </c>
      <c r="BV3" s="81" t="s">
        <v>179</v>
      </c>
      <c r="BW3" s="81" t="s">
        <v>180</v>
      </c>
      <c r="BX3" s="78"/>
      <c r="BY3" s="81" t="s">
        <v>243</v>
      </c>
    </row>
    <row r="4" spans="1:77" ht="14.25">
      <c r="A4" s="111" t="s">
        <v>106</v>
      </c>
      <c r="B4" s="92" t="s">
        <v>58</v>
      </c>
      <c r="C4" s="93" t="s">
        <v>54</v>
      </c>
      <c r="D4">
        <v>1</v>
      </c>
      <c r="E4">
        <v>1E-3</v>
      </c>
      <c r="F4">
        <v>1E-3</v>
      </c>
      <c r="G4">
        <v>1E-3</v>
      </c>
      <c r="H4">
        <v>1E-3</v>
      </c>
      <c r="I4">
        <v>1E-3</v>
      </c>
      <c r="J4">
        <v>1E-3</v>
      </c>
      <c r="K4">
        <v>1E-3</v>
      </c>
      <c r="L4">
        <v>1E-3</v>
      </c>
      <c r="M4">
        <v>1E-3</v>
      </c>
      <c r="N4">
        <v>1E-3</v>
      </c>
      <c r="O4">
        <v>1E-3</v>
      </c>
      <c r="P4">
        <v>1E-3</v>
      </c>
      <c r="Q4">
        <v>1E-3</v>
      </c>
      <c r="R4">
        <v>1E-3</v>
      </c>
      <c r="S4">
        <v>1E-3</v>
      </c>
      <c r="T4">
        <v>1E-3</v>
      </c>
      <c r="U4">
        <v>1E-3</v>
      </c>
      <c r="V4">
        <v>1E-3</v>
      </c>
      <c r="W4">
        <v>1E-3</v>
      </c>
      <c r="X4">
        <v>1E-3</v>
      </c>
      <c r="Y4">
        <v>1E-3</v>
      </c>
      <c r="Z4">
        <v>1E-3</v>
      </c>
      <c r="AA4">
        <v>1</v>
      </c>
      <c r="AB4">
        <v>3</v>
      </c>
      <c r="AC4">
        <v>1E-3</v>
      </c>
      <c r="AD4">
        <v>1E-3</v>
      </c>
      <c r="AE4">
        <v>1E-3</v>
      </c>
      <c r="AF4">
        <v>1E-3</v>
      </c>
      <c r="AG4">
        <v>1E-3</v>
      </c>
      <c r="AH4">
        <v>1E-3</v>
      </c>
      <c r="AI4">
        <v>1E-3</v>
      </c>
      <c r="AJ4">
        <v>1E-3</v>
      </c>
      <c r="AK4">
        <v>1E-3</v>
      </c>
      <c r="AL4">
        <v>1E-3</v>
      </c>
      <c r="AM4">
        <v>1E-3</v>
      </c>
      <c r="AN4">
        <v>1E-3</v>
      </c>
      <c r="AO4">
        <v>1E-3</v>
      </c>
      <c r="AP4">
        <v>1</v>
      </c>
      <c r="AQ4">
        <v>1E-3</v>
      </c>
      <c r="AR4">
        <v>1E-3</v>
      </c>
      <c r="AS4">
        <v>1E-3</v>
      </c>
      <c r="AT4">
        <v>1E-3</v>
      </c>
      <c r="AU4">
        <v>1E-3</v>
      </c>
      <c r="AV4">
        <v>1E-3</v>
      </c>
      <c r="AW4">
        <v>1E-3</v>
      </c>
      <c r="AX4">
        <v>1E-3</v>
      </c>
      <c r="AY4">
        <v>1E-3</v>
      </c>
      <c r="AZ4">
        <v>1E-3</v>
      </c>
      <c r="BA4">
        <v>1E-3</v>
      </c>
      <c r="BB4">
        <v>1E-3</v>
      </c>
      <c r="BC4">
        <v>1E-3</v>
      </c>
      <c r="BD4">
        <v>1E-3</v>
      </c>
      <c r="BE4">
        <v>1E-3</v>
      </c>
      <c r="BF4">
        <v>1</v>
      </c>
      <c r="BG4">
        <v>1E-3</v>
      </c>
      <c r="BH4">
        <v>1</v>
      </c>
      <c r="BI4">
        <v>1E-3</v>
      </c>
      <c r="BJ4">
        <v>1E-3</v>
      </c>
      <c r="BK4">
        <v>1E-3</v>
      </c>
      <c r="BL4">
        <v>1E-3</v>
      </c>
      <c r="BM4">
        <v>1E-3</v>
      </c>
      <c r="BN4">
        <v>1E-3</v>
      </c>
      <c r="BO4">
        <v>1E-3</v>
      </c>
      <c r="BP4">
        <v>1E-3</v>
      </c>
      <c r="BQ4">
        <v>1E-3</v>
      </c>
      <c r="BR4">
        <v>1E-3</v>
      </c>
      <c r="BS4">
        <v>1E-3</v>
      </c>
      <c r="BT4">
        <v>1E-3</v>
      </c>
      <c r="BU4">
        <v>1E-3</v>
      </c>
      <c r="BV4">
        <v>1E-3</v>
      </c>
      <c r="BW4">
        <v>1</v>
      </c>
      <c r="BX4" s="80">
        <v>1E-3</v>
      </c>
    </row>
    <row r="5" spans="1:77">
      <c r="A5" s="111"/>
      <c r="B5" s="94"/>
      <c r="C5" s="94"/>
      <c r="D5">
        <f>MIN(D4,0.001)/MAX(D4,0.001)</f>
        <v>1E-3</v>
      </c>
      <c r="E5">
        <f t="shared" ref="E5:BP5" si="0">MIN(E4,0.001)/MAX(E4,0.001)</f>
        <v>1</v>
      </c>
      <c r="F5">
        <f t="shared" si="0"/>
        <v>1</v>
      </c>
      <c r="G5">
        <f t="shared" si="0"/>
        <v>1</v>
      </c>
      <c r="H5">
        <f t="shared" si="0"/>
        <v>1</v>
      </c>
      <c r="I5">
        <f t="shared" si="0"/>
        <v>1</v>
      </c>
      <c r="J5">
        <f t="shared" si="0"/>
        <v>1</v>
      </c>
      <c r="K5">
        <f t="shared" si="0"/>
        <v>1</v>
      </c>
      <c r="L5">
        <f t="shared" si="0"/>
        <v>1</v>
      </c>
      <c r="M5">
        <f t="shared" si="0"/>
        <v>1</v>
      </c>
      <c r="N5">
        <f t="shared" si="0"/>
        <v>1</v>
      </c>
      <c r="O5">
        <f t="shared" si="0"/>
        <v>1</v>
      </c>
      <c r="P5">
        <f t="shared" si="0"/>
        <v>1</v>
      </c>
      <c r="Q5">
        <f t="shared" si="0"/>
        <v>1</v>
      </c>
      <c r="R5">
        <f t="shared" si="0"/>
        <v>1</v>
      </c>
      <c r="S5">
        <f t="shared" si="0"/>
        <v>1</v>
      </c>
      <c r="T5">
        <f t="shared" si="0"/>
        <v>1</v>
      </c>
      <c r="U5">
        <f t="shared" si="0"/>
        <v>1</v>
      </c>
      <c r="V5">
        <f t="shared" si="0"/>
        <v>1</v>
      </c>
      <c r="W5">
        <f t="shared" si="0"/>
        <v>1</v>
      </c>
      <c r="X5">
        <f t="shared" si="0"/>
        <v>1</v>
      </c>
      <c r="Y5">
        <f t="shared" si="0"/>
        <v>1</v>
      </c>
      <c r="Z5">
        <f t="shared" si="0"/>
        <v>1</v>
      </c>
      <c r="AA5">
        <f t="shared" si="0"/>
        <v>1E-3</v>
      </c>
      <c r="AB5">
        <f t="shared" si="0"/>
        <v>3.3333333333333332E-4</v>
      </c>
      <c r="AC5">
        <f t="shared" si="0"/>
        <v>1</v>
      </c>
      <c r="AD5">
        <f t="shared" si="0"/>
        <v>1</v>
      </c>
      <c r="AE5">
        <f t="shared" si="0"/>
        <v>1</v>
      </c>
      <c r="AF5">
        <f t="shared" si="0"/>
        <v>1</v>
      </c>
      <c r="AG5">
        <f t="shared" si="0"/>
        <v>1</v>
      </c>
      <c r="AH5">
        <f t="shared" si="0"/>
        <v>1</v>
      </c>
      <c r="AI5">
        <f t="shared" si="0"/>
        <v>1</v>
      </c>
      <c r="AJ5">
        <f t="shared" si="0"/>
        <v>1</v>
      </c>
      <c r="AK5">
        <f t="shared" si="0"/>
        <v>1</v>
      </c>
      <c r="AL5">
        <f t="shared" si="0"/>
        <v>1</v>
      </c>
      <c r="AM5">
        <f t="shared" si="0"/>
        <v>1</v>
      </c>
      <c r="AN5">
        <f t="shared" si="0"/>
        <v>1</v>
      </c>
      <c r="AO5">
        <f t="shared" si="0"/>
        <v>1</v>
      </c>
      <c r="AP5">
        <f t="shared" si="0"/>
        <v>1E-3</v>
      </c>
      <c r="AQ5">
        <f t="shared" si="0"/>
        <v>1</v>
      </c>
      <c r="AR5">
        <f t="shared" si="0"/>
        <v>1</v>
      </c>
      <c r="AS5">
        <f t="shared" si="0"/>
        <v>1</v>
      </c>
      <c r="AT5">
        <f t="shared" si="0"/>
        <v>1</v>
      </c>
      <c r="AU5">
        <f t="shared" si="0"/>
        <v>1</v>
      </c>
      <c r="AV5">
        <f t="shared" si="0"/>
        <v>1</v>
      </c>
      <c r="AW5">
        <f t="shared" si="0"/>
        <v>1</v>
      </c>
      <c r="AX5">
        <f t="shared" si="0"/>
        <v>1</v>
      </c>
      <c r="AY5">
        <f t="shared" si="0"/>
        <v>1</v>
      </c>
      <c r="AZ5">
        <f t="shared" si="0"/>
        <v>1</v>
      </c>
      <c r="BA5">
        <f t="shared" si="0"/>
        <v>1</v>
      </c>
      <c r="BB5">
        <f t="shared" si="0"/>
        <v>1</v>
      </c>
      <c r="BC5">
        <f t="shared" si="0"/>
        <v>1</v>
      </c>
      <c r="BD5">
        <f t="shared" si="0"/>
        <v>1</v>
      </c>
      <c r="BE5">
        <f t="shared" si="0"/>
        <v>1</v>
      </c>
      <c r="BF5">
        <f t="shared" si="0"/>
        <v>1E-3</v>
      </c>
      <c r="BG5">
        <f t="shared" si="0"/>
        <v>1</v>
      </c>
      <c r="BH5">
        <f t="shared" si="0"/>
        <v>1E-3</v>
      </c>
      <c r="BI5">
        <f t="shared" si="0"/>
        <v>1</v>
      </c>
      <c r="BJ5">
        <f t="shared" si="0"/>
        <v>1</v>
      </c>
      <c r="BK5">
        <f t="shared" si="0"/>
        <v>1</v>
      </c>
      <c r="BL5">
        <f t="shared" si="0"/>
        <v>1</v>
      </c>
      <c r="BM5">
        <f t="shared" si="0"/>
        <v>1</v>
      </c>
      <c r="BN5">
        <f t="shared" si="0"/>
        <v>1</v>
      </c>
      <c r="BO5">
        <f t="shared" si="0"/>
        <v>1</v>
      </c>
      <c r="BP5">
        <f t="shared" si="0"/>
        <v>1</v>
      </c>
      <c r="BQ5">
        <f t="shared" ref="BQ5:BW5" si="1">MIN(BQ4,0.001)/MAX(BQ4,0.001)</f>
        <v>1</v>
      </c>
      <c r="BR5">
        <f t="shared" si="1"/>
        <v>1</v>
      </c>
      <c r="BS5">
        <f t="shared" si="1"/>
        <v>1</v>
      </c>
      <c r="BT5">
        <f t="shared" si="1"/>
        <v>1</v>
      </c>
      <c r="BU5">
        <f t="shared" si="1"/>
        <v>1</v>
      </c>
      <c r="BV5">
        <f t="shared" si="1"/>
        <v>1</v>
      </c>
      <c r="BW5">
        <f t="shared" si="1"/>
        <v>1E-3</v>
      </c>
      <c r="BX5" s="80"/>
    </row>
    <row r="6" spans="1:77" ht="14.25">
      <c r="A6" s="111"/>
      <c r="B6" s="92" t="s">
        <v>59</v>
      </c>
      <c r="C6" s="92" t="s">
        <v>54</v>
      </c>
      <c r="D6">
        <v>1E-3</v>
      </c>
      <c r="E6">
        <v>1E-3</v>
      </c>
      <c r="F6">
        <v>1E-3</v>
      </c>
      <c r="G6">
        <v>1E-3</v>
      </c>
      <c r="H6">
        <v>1E-3</v>
      </c>
      <c r="I6">
        <v>1E-3</v>
      </c>
      <c r="J6">
        <v>1E-3</v>
      </c>
      <c r="K6">
        <v>1E-3</v>
      </c>
      <c r="L6">
        <v>1E-3</v>
      </c>
      <c r="M6">
        <v>1E-3</v>
      </c>
      <c r="N6">
        <v>1E-3</v>
      </c>
      <c r="O6">
        <v>1E-3</v>
      </c>
      <c r="P6">
        <v>1</v>
      </c>
      <c r="Q6">
        <v>1E-3</v>
      </c>
      <c r="R6">
        <v>1</v>
      </c>
      <c r="S6">
        <v>1E-3</v>
      </c>
      <c r="T6">
        <v>1E-3</v>
      </c>
      <c r="U6">
        <v>2</v>
      </c>
      <c r="V6">
        <v>1E-3</v>
      </c>
      <c r="W6">
        <v>1</v>
      </c>
      <c r="X6">
        <v>1E-3</v>
      </c>
      <c r="Y6">
        <v>1E-3</v>
      </c>
      <c r="Z6">
        <v>1E-3</v>
      </c>
      <c r="AA6">
        <v>1E-3</v>
      </c>
      <c r="AB6">
        <v>1E-3</v>
      </c>
      <c r="AC6">
        <v>1</v>
      </c>
      <c r="AD6">
        <v>1E-3</v>
      </c>
      <c r="AE6">
        <v>2</v>
      </c>
      <c r="AF6">
        <v>1E-3</v>
      </c>
      <c r="AG6">
        <v>1</v>
      </c>
      <c r="AH6">
        <v>1E-3</v>
      </c>
      <c r="AI6">
        <v>1E-3</v>
      </c>
      <c r="AJ6">
        <v>1E-3</v>
      </c>
      <c r="AK6">
        <v>5</v>
      </c>
      <c r="AL6">
        <v>1E-3</v>
      </c>
      <c r="AM6">
        <v>1E-3</v>
      </c>
      <c r="AN6">
        <v>6</v>
      </c>
      <c r="AO6">
        <v>2</v>
      </c>
      <c r="AP6">
        <v>1E-3</v>
      </c>
      <c r="AQ6">
        <v>1E-3</v>
      </c>
      <c r="AR6">
        <v>1E-3</v>
      </c>
      <c r="AS6">
        <v>1E-3</v>
      </c>
      <c r="AT6">
        <v>1E-3</v>
      </c>
      <c r="AU6">
        <v>1E-3</v>
      </c>
      <c r="AV6">
        <v>1E-3</v>
      </c>
      <c r="AW6">
        <v>1E-3</v>
      </c>
      <c r="AX6">
        <v>1E-3</v>
      </c>
      <c r="AY6">
        <v>1E-3</v>
      </c>
      <c r="AZ6">
        <v>1E-3</v>
      </c>
      <c r="BA6">
        <v>1E-3</v>
      </c>
      <c r="BB6">
        <v>1E-3</v>
      </c>
      <c r="BC6">
        <v>1E-3</v>
      </c>
      <c r="BD6">
        <v>1E-3</v>
      </c>
      <c r="BE6">
        <v>1E-3</v>
      </c>
      <c r="BF6">
        <v>1E-3</v>
      </c>
      <c r="BG6">
        <v>1</v>
      </c>
      <c r="BH6">
        <v>2</v>
      </c>
      <c r="BI6">
        <v>1E-3</v>
      </c>
      <c r="BJ6">
        <v>1</v>
      </c>
      <c r="BK6">
        <v>1</v>
      </c>
      <c r="BL6">
        <v>1E-3</v>
      </c>
      <c r="BM6">
        <v>2</v>
      </c>
      <c r="BN6">
        <v>1E-3</v>
      </c>
      <c r="BO6">
        <v>1E-3</v>
      </c>
      <c r="BP6">
        <v>1E-3</v>
      </c>
      <c r="BQ6">
        <v>1E-3</v>
      </c>
      <c r="BR6">
        <v>1</v>
      </c>
      <c r="BS6">
        <v>1E-3</v>
      </c>
      <c r="BT6">
        <v>1E-3</v>
      </c>
      <c r="BU6">
        <v>1E-3</v>
      </c>
      <c r="BV6">
        <v>1E-3</v>
      </c>
      <c r="BW6">
        <v>1E-3</v>
      </c>
      <c r="BX6" s="80">
        <f t="shared" ref="BX6:BX8" si="2">MIN(D6:BW6)</f>
        <v>1E-3</v>
      </c>
    </row>
    <row r="7" spans="1:77">
      <c r="A7" s="112"/>
      <c r="B7" s="94"/>
      <c r="C7" s="94"/>
      <c r="D7">
        <f>MIN(D6,0.001)/MAX(D6,0.001)</f>
        <v>1</v>
      </c>
      <c r="E7">
        <f t="shared" ref="E7:BP7" si="3">MIN(E6,0.001)/MAX(E6,0.001)</f>
        <v>1</v>
      </c>
      <c r="F7">
        <f t="shared" si="3"/>
        <v>1</v>
      </c>
      <c r="G7">
        <f t="shared" si="3"/>
        <v>1</v>
      </c>
      <c r="H7">
        <f t="shared" si="3"/>
        <v>1</v>
      </c>
      <c r="I7">
        <f t="shared" si="3"/>
        <v>1</v>
      </c>
      <c r="J7">
        <f t="shared" si="3"/>
        <v>1</v>
      </c>
      <c r="K7">
        <f t="shared" si="3"/>
        <v>1</v>
      </c>
      <c r="L7">
        <f t="shared" si="3"/>
        <v>1</v>
      </c>
      <c r="M7">
        <f t="shared" si="3"/>
        <v>1</v>
      </c>
      <c r="N7">
        <f t="shared" si="3"/>
        <v>1</v>
      </c>
      <c r="O7">
        <f t="shared" si="3"/>
        <v>1</v>
      </c>
      <c r="P7">
        <f t="shared" si="3"/>
        <v>1E-3</v>
      </c>
      <c r="Q7">
        <f t="shared" si="3"/>
        <v>1</v>
      </c>
      <c r="R7">
        <f t="shared" si="3"/>
        <v>1E-3</v>
      </c>
      <c r="S7">
        <f t="shared" si="3"/>
        <v>1</v>
      </c>
      <c r="T7">
        <f t="shared" si="3"/>
        <v>1</v>
      </c>
      <c r="U7">
        <f t="shared" si="3"/>
        <v>5.0000000000000001E-4</v>
      </c>
      <c r="V7">
        <f t="shared" si="3"/>
        <v>1</v>
      </c>
      <c r="W7">
        <f t="shared" si="3"/>
        <v>1E-3</v>
      </c>
      <c r="X7">
        <f t="shared" si="3"/>
        <v>1</v>
      </c>
      <c r="Y7">
        <f t="shared" si="3"/>
        <v>1</v>
      </c>
      <c r="Z7">
        <f t="shared" si="3"/>
        <v>1</v>
      </c>
      <c r="AA7">
        <f t="shared" si="3"/>
        <v>1</v>
      </c>
      <c r="AB7">
        <f t="shared" si="3"/>
        <v>1</v>
      </c>
      <c r="AC7">
        <f t="shared" si="3"/>
        <v>1E-3</v>
      </c>
      <c r="AD7">
        <f t="shared" si="3"/>
        <v>1</v>
      </c>
      <c r="AE7">
        <f t="shared" si="3"/>
        <v>5.0000000000000001E-4</v>
      </c>
      <c r="AF7">
        <f t="shared" si="3"/>
        <v>1</v>
      </c>
      <c r="AG7">
        <f t="shared" si="3"/>
        <v>1E-3</v>
      </c>
      <c r="AH7">
        <f t="shared" si="3"/>
        <v>1</v>
      </c>
      <c r="AI7">
        <f t="shared" si="3"/>
        <v>1</v>
      </c>
      <c r="AJ7">
        <f t="shared" si="3"/>
        <v>1</v>
      </c>
      <c r="AK7">
        <f t="shared" si="3"/>
        <v>2.0000000000000001E-4</v>
      </c>
      <c r="AL7">
        <f t="shared" si="3"/>
        <v>1</v>
      </c>
      <c r="AM7">
        <f t="shared" si="3"/>
        <v>1</v>
      </c>
      <c r="AN7">
        <f t="shared" si="3"/>
        <v>1.6666666666666666E-4</v>
      </c>
      <c r="AO7">
        <f t="shared" si="3"/>
        <v>5.0000000000000001E-4</v>
      </c>
      <c r="AP7">
        <f t="shared" si="3"/>
        <v>1</v>
      </c>
      <c r="AQ7">
        <f t="shared" si="3"/>
        <v>1</v>
      </c>
      <c r="AR7">
        <f t="shared" si="3"/>
        <v>1</v>
      </c>
      <c r="AS7">
        <f t="shared" si="3"/>
        <v>1</v>
      </c>
      <c r="AT7">
        <f t="shared" si="3"/>
        <v>1</v>
      </c>
      <c r="AU7">
        <f t="shared" si="3"/>
        <v>1</v>
      </c>
      <c r="AV7">
        <f t="shared" si="3"/>
        <v>1</v>
      </c>
      <c r="AW7">
        <f t="shared" si="3"/>
        <v>1</v>
      </c>
      <c r="AX7">
        <f t="shared" si="3"/>
        <v>1</v>
      </c>
      <c r="AY7">
        <f t="shared" si="3"/>
        <v>1</v>
      </c>
      <c r="AZ7">
        <f t="shared" si="3"/>
        <v>1</v>
      </c>
      <c r="BA7">
        <f t="shared" si="3"/>
        <v>1</v>
      </c>
      <c r="BB7">
        <f t="shared" si="3"/>
        <v>1</v>
      </c>
      <c r="BC7">
        <f t="shared" si="3"/>
        <v>1</v>
      </c>
      <c r="BD7">
        <f t="shared" si="3"/>
        <v>1</v>
      </c>
      <c r="BE7">
        <f t="shared" si="3"/>
        <v>1</v>
      </c>
      <c r="BF7">
        <f t="shared" si="3"/>
        <v>1</v>
      </c>
      <c r="BG7">
        <f t="shared" si="3"/>
        <v>1E-3</v>
      </c>
      <c r="BH7">
        <f t="shared" si="3"/>
        <v>5.0000000000000001E-4</v>
      </c>
      <c r="BI7">
        <f t="shared" si="3"/>
        <v>1</v>
      </c>
      <c r="BJ7">
        <f t="shared" si="3"/>
        <v>1E-3</v>
      </c>
      <c r="BK7">
        <f t="shared" si="3"/>
        <v>1E-3</v>
      </c>
      <c r="BL7">
        <f t="shared" si="3"/>
        <v>1</v>
      </c>
      <c r="BM7">
        <f t="shared" si="3"/>
        <v>5.0000000000000001E-4</v>
      </c>
      <c r="BN7">
        <f t="shared" si="3"/>
        <v>1</v>
      </c>
      <c r="BO7">
        <f t="shared" si="3"/>
        <v>1</v>
      </c>
      <c r="BP7">
        <f t="shared" si="3"/>
        <v>1</v>
      </c>
      <c r="BQ7">
        <f t="shared" ref="BQ7:BW7" si="4">MIN(BQ6,0.001)/MAX(BQ6,0.001)</f>
        <v>1</v>
      </c>
      <c r="BR7">
        <f t="shared" si="4"/>
        <v>1E-3</v>
      </c>
      <c r="BS7">
        <f t="shared" si="4"/>
        <v>1</v>
      </c>
      <c r="BT7">
        <f t="shared" si="4"/>
        <v>1</v>
      </c>
      <c r="BU7">
        <f t="shared" si="4"/>
        <v>1</v>
      </c>
      <c r="BV7">
        <f t="shared" si="4"/>
        <v>1</v>
      </c>
      <c r="BW7">
        <f t="shared" si="4"/>
        <v>1</v>
      </c>
      <c r="BX7" s="80"/>
    </row>
    <row r="8" spans="1:77" ht="14.25">
      <c r="A8" s="112"/>
      <c r="B8" s="92" t="s">
        <v>60</v>
      </c>
      <c r="C8" s="92" t="s">
        <v>52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2</v>
      </c>
      <c r="S8">
        <v>1</v>
      </c>
      <c r="T8">
        <v>1</v>
      </c>
      <c r="U8">
        <v>2</v>
      </c>
      <c r="V8">
        <v>1</v>
      </c>
      <c r="W8">
        <v>1</v>
      </c>
      <c r="X8">
        <v>3</v>
      </c>
      <c r="Y8">
        <v>1</v>
      </c>
      <c r="Z8">
        <v>1</v>
      </c>
      <c r="AA8">
        <v>3</v>
      </c>
      <c r="AB8">
        <v>3</v>
      </c>
      <c r="AC8">
        <v>1</v>
      </c>
      <c r="AD8">
        <v>2</v>
      </c>
      <c r="AE8">
        <v>1</v>
      </c>
      <c r="AF8">
        <v>2</v>
      </c>
      <c r="AG8">
        <v>2</v>
      </c>
      <c r="AH8">
        <v>1</v>
      </c>
      <c r="AI8">
        <v>2</v>
      </c>
      <c r="AJ8">
        <v>1</v>
      </c>
      <c r="AK8">
        <v>2</v>
      </c>
      <c r="AL8">
        <v>1</v>
      </c>
      <c r="AM8">
        <v>2</v>
      </c>
      <c r="AN8">
        <v>1</v>
      </c>
      <c r="AO8">
        <v>3</v>
      </c>
      <c r="AP8">
        <v>1</v>
      </c>
      <c r="AQ8">
        <v>2</v>
      </c>
      <c r="AR8">
        <v>2</v>
      </c>
      <c r="AS8">
        <v>2</v>
      </c>
      <c r="AT8">
        <v>2</v>
      </c>
      <c r="AU8">
        <v>2</v>
      </c>
      <c r="AV8">
        <v>2</v>
      </c>
      <c r="AW8">
        <v>3</v>
      </c>
      <c r="AX8">
        <v>3</v>
      </c>
      <c r="AY8">
        <v>2</v>
      </c>
      <c r="AZ8">
        <v>2</v>
      </c>
      <c r="BA8">
        <v>2</v>
      </c>
      <c r="BB8">
        <v>3</v>
      </c>
      <c r="BC8">
        <v>2</v>
      </c>
      <c r="BD8">
        <v>2</v>
      </c>
      <c r="BE8">
        <v>1</v>
      </c>
      <c r="BF8">
        <v>2</v>
      </c>
      <c r="BG8">
        <v>1</v>
      </c>
      <c r="BH8">
        <v>2</v>
      </c>
      <c r="BI8">
        <v>1</v>
      </c>
      <c r="BJ8">
        <v>2</v>
      </c>
      <c r="BK8">
        <v>3</v>
      </c>
      <c r="BL8">
        <v>1</v>
      </c>
      <c r="BM8">
        <v>2</v>
      </c>
      <c r="BN8">
        <v>1</v>
      </c>
      <c r="BO8">
        <v>1</v>
      </c>
      <c r="BP8">
        <v>1</v>
      </c>
      <c r="BQ8">
        <v>4</v>
      </c>
      <c r="BR8">
        <v>2</v>
      </c>
      <c r="BS8">
        <v>1</v>
      </c>
      <c r="BT8">
        <v>1</v>
      </c>
      <c r="BU8">
        <v>1</v>
      </c>
      <c r="BV8">
        <v>1</v>
      </c>
      <c r="BW8">
        <v>3</v>
      </c>
      <c r="BX8" s="80">
        <f t="shared" si="2"/>
        <v>1</v>
      </c>
    </row>
    <row r="9" spans="1:77">
      <c r="A9" s="112"/>
      <c r="B9" s="94"/>
      <c r="C9" s="94"/>
      <c r="D9">
        <f>MIN(D8,1)/MAX(D8,1)</f>
        <v>1</v>
      </c>
      <c r="E9">
        <f t="shared" ref="E9:BP9" si="5">MIN(E8,1)/MAX(E8,1)</f>
        <v>1</v>
      </c>
      <c r="F9">
        <f t="shared" si="5"/>
        <v>1</v>
      </c>
      <c r="G9">
        <f t="shared" si="5"/>
        <v>1</v>
      </c>
      <c r="H9">
        <f t="shared" si="5"/>
        <v>1</v>
      </c>
      <c r="I9">
        <f t="shared" si="5"/>
        <v>1</v>
      </c>
      <c r="J9">
        <f t="shared" si="5"/>
        <v>1</v>
      </c>
      <c r="K9">
        <f t="shared" si="5"/>
        <v>1</v>
      </c>
      <c r="L9">
        <f t="shared" si="5"/>
        <v>1</v>
      </c>
      <c r="M9">
        <f t="shared" si="5"/>
        <v>1</v>
      </c>
      <c r="N9">
        <f t="shared" si="5"/>
        <v>1</v>
      </c>
      <c r="O9">
        <f t="shared" si="5"/>
        <v>1</v>
      </c>
      <c r="P9">
        <f t="shared" si="5"/>
        <v>1</v>
      </c>
      <c r="Q9">
        <f t="shared" si="5"/>
        <v>1</v>
      </c>
      <c r="R9">
        <f t="shared" si="5"/>
        <v>0.5</v>
      </c>
      <c r="S9">
        <f t="shared" si="5"/>
        <v>1</v>
      </c>
      <c r="T9">
        <f t="shared" si="5"/>
        <v>1</v>
      </c>
      <c r="U9">
        <f t="shared" si="5"/>
        <v>0.5</v>
      </c>
      <c r="V9">
        <f t="shared" si="5"/>
        <v>1</v>
      </c>
      <c r="W9">
        <f t="shared" si="5"/>
        <v>1</v>
      </c>
      <c r="X9">
        <f t="shared" si="5"/>
        <v>0.33333333333333331</v>
      </c>
      <c r="Y9">
        <f t="shared" si="5"/>
        <v>1</v>
      </c>
      <c r="Z9">
        <f t="shared" si="5"/>
        <v>1</v>
      </c>
      <c r="AA9">
        <f t="shared" si="5"/>
        <v>0.33333333333333331</v>
      </c>
      <c r="AB9">
        <f t="shared" si="5"/>
        <v>0.33333333333333331</v>
      </c>
      <c r="AC9">
        <f t="shared" si="5"/>
        <v>1</v>
      </c>
      <c r="AD9">
        <f t="shared" si="5"/>
        <v>0.5</v>
      </c>
      <c r="AE9">
        <f t="shared" si="5"/>
        <v>1</v>
      </c>
      <c r="AF9">
        <f t="shared" si="5"/>
        <v>0.5</v>
      </c>
      <c r="AG9">
        <f t="shared" si="5"/>
        <v>0.5</v>
      </c>
      <c r="AH9">
        <f t="shared" si="5"/>
        <v>1</v>
      </c>
      <c r="AI9">
        <f t="shared" si="5"/>
        <v>0.5</v>
      </c>
      <c r="AJ9">
        <f t="shared" si="5"/>
        <v>1</v>
      </c>
      <c r="AK9">
        <f t="shared" si="5"/>
        <v>0.5</v>
      </c>
      <c r="AL9">
        <f t="shared" si="5"/>
        <v>1</v>
      </c>
      <c r="AM9">
        <f t="shared" si="5"/>
        <v>0.5</v>
      </c>
      <c r="AN9">
        <f t="shared" si="5"/>
        <v>1</v>
      </c>
      <c r="AO9">
        <f t="shared" si="5"/>
        <v>0.33333333333333331</v>
      </c>
      <c r="AP9">
        <f t="shared" si="5"/>
        <v>1</v>
      </c>
      <c r="AQ9">
        <f t="shared" si="5"/>
        <v>0.5</v>
      </c>
      <c r="AR9">
        <f t="shared" si="5"/>
        <v>0.5</v>
      </c>
      <c r="AS9">
        <f t="shared" si="5"/>
        <v>0.5</v>
      </c>
      <c r="AT9">
        <f t="shared" si="5"/>
        <v>0.5</v>
      </c>
      <c r="AU9">
        <f t="shared" si="5"/>
        <v>0.5</v>
      </c>
      <c r="AV9">
        <f t="shared" si="5"/>
        <v>0.5</v>
      </c>
      <c r="AW9">
        <f t="shared" si="5"/>
        <v>0.33333333333333331</v>
      </c>
      <c r="AX9">
        <f t="shared" si="5"/>
        <v>0.33333333333333331</v>
      </c>
      <c r="AY9">
        <f t="shared" si="5"/>
        <v>0.5</v>
      </c>
      <c r="AZ9">
        <f t="shared" si="5"/>
        <v>0.5</v>
      </c>
      <c r="BA9">
        <f t="shared" si="5"/>
        <v>0.5</v>
      </c>
      <c r="BB9">
        <f t="shared" si="5"/>
        <v>0.33333333333333331</v>
      </c>
      <c r="BC9">
        <f t="shared" si="5"/>
        <v>0.5</v>
      </c>
      <c r="BD9">
        <f t="shared" si="5"/>
        <v>0.5</v>
      </c>
      <c r="BE9">
        <f t="shared" si="5"/>
        <v>1</v>
      </c>
      <c r="BF9">
        <f t="shared" si="5"/>
        <v>0.5</v>
      </c>
      <c r="BG9">
        <f t="shared" si="5"/>
        <v>1</v>
      </c>
      <c r="BH9">
        <f t="shared" si="5"/>
        <v>0.5</v>
      </c>
      <c r="BI9">
        <f t="shared" si="5"/>
        <v>1</v>
      </c>
      <c r="BJ9">
        <f t="shared" si="5"/>
        <v>0.5</v>
      </c>
      <c r="BK9">
        <f t="shared" si="5"/>
        <v>0.33333333333333331</v>
      </c>
      <c r="BL9">
        <f t="shared" si="5"/>
        <v>1</v>
      </c>
      <c r="BM9">
        <f t="shared" si="5"/>
        <v>0.5</v>
      </c>
      <c r="BN9">
        <f t="shared" si="5"/>
        <v>1</v>
      </c>
      <c r="BO9">
        <f t="shared" si="5"/>
        <v>1</v>
      </c>
      <c r="BP9">
        <f t="shared" si="5"/>
        <v>1</v>
      </c>
      <c r="BQ9">
        <f t="shared" ref="BQ9:BW9" si="6">MIN(BQ8,1)/MAX(BQ8,1)</f>
        <v>0.25</v>
      </c>
      <c r="BR9">
        <f t="shared" si="6"/>
        <v>0.5</v>
      </c>
      <c r="BS9">
        <f t="shared" si="6"/>
        <v>1</v>
      </c>
      <c r="BT9">
        <f t="shared" si="6"/>
        <v>1</v>
      </c>
      <c r="BU9">
        <f t="shared" si="6"/>
        <v>1</v>
      </c>
      <c r="BV9">
        <f t="shared" si="6"/>
        <v>1</v>
      </c>
      <c r="BW9">
        <f t="shared" si="6"/>
        <v>0.33333333333333331</v>
      </c>
      <c r="BX9" s="80"/>
    </row>
    <row r="10" spans="1:77" ht="42.75">
      <c r="A10" s="111" t="s">
        <v>105</v>
      </c>
      <c r="B10" s="92" t="s">
        <v>61</v>
      </c>
      <c r="C10" s="92" t="s">
        <v>61</v>
      </c>
      <c r="D10">
        <v>1</v>
      </c>
      <c r="E10">
        <v>1</v>
      </c>
      <c r="F10">
        <v>1</v>
      </c>
      <c r="G10">
        <v>1</v>
      </c>
      <c r="H10">
        <v>1</v>
      </c>
      <c r="I10">
        <v>1E-3</v>
      </c>
      <c r="J10">
        <v>1E-3</v>
      </c>
      <c r="K10">
        <v>1</v>
      </c>
      <c r="L10">
        <v>1</v>
      </c>
      <c r="M10">
        <v>1</v>
      </c>
      <c r="N10">
        <v>1</v>
      </c>
      <c r="O10">
        <v>1E-3</v>
      </c>
      <c r="P10">
        <v>1E-3</v>
      </c>
      <c r="Q10">
        <v>1E-3</v>
      </c>
      <c r="R10">
        <v>1E-3</v>
      </c>
      <c r="S10">
        <v>1E-3</v>
      </c>
      <c r="T10">
        <v>1E-3</v>
      </c>
      <c r="U10">
        <v>1E-3</v>
      </c>
      <c r="V10">
        <v>1E-3</v>
      </c>
      <c r="W10">
        <v>1E-3</v>
      </c>
      <c r="X10">
        <v>1</v>
      </c>
      <c r="Y10">
        <v>1</v>
      </c>
      <c r="Z10">
        <v>1E-3</v>
      </c>
      <c r="AA10">
        <v>1</v>
      </c>
      <c r="AB10">
        <v>1</v>
      </c>
      <c r="AC10">
        <v>1</v>
      </c>
      <c r="AD10">
        <v>1</v>
      </c>
      <c r="AE10">
        <v>1</v>
      </c>
      <c r="AF10">
        <v>1E-3</v>
      </c>
      <c r="AG10">
        <v>1</v>
      </c>
      <c r="AH10">
        <v>1E-3</v>
      </c>
      <c r="AI10">
        <v>1</v>
      </c>
      <c r="AJ10">
        <v>1</v>
      </c>
      <c r="AK10">
        <v>1</v>
      </c>
      <c r="AL10">
        <v>1</v>
      </c>
      <c r="AM10">
        <v>1</v>
      </c>
      <c r="AN10">
        <v>1</v>
      </c>
      <c r="AO10">
        <v>1</v>
      </c>
      <c r="AP10">
        <v>1</v>
      </c>
      <c r="AQ10">
        <v>1E-3</v>
      </c>
      <c r="AR10">
        <v>1E-3</v>
      </c>
      <c r="AS10">
        <v>1E-3</v>
      </c>
      <c r="AT10">
        <v>1E-3</v>
      </c>
      <c r="AU10">
        <v>1E-3</v>
      </c>
      <c r="AV10">
        <v>1E-3</v>
      </c>
      <c r="AW10">
        <v>1E-3</v>
      </c>
      <c r="AX10">
        <v>1E-3</v>
      </c>
      <c r="AY10">
        <v>1E-3</v>
      </c>
      <c r="AZ10">
        <v>1E-3</v>
      </c>
      <c r="BA10">
        <v>1E-3</v>
      </c>
      <c r="BB10">
        <v>1E-3</v>
      </c>
      <c r="BC10">
        <v>1E-3</v>
      </c>
      <c r="BD10">
        <v>1E-3</v>
      </c>
      <c r="BE10">
        <v>1</v>
      </c>
      <c r="BF10">
        <v>1E-3</v>
      </c>
      <c r="BG10">
        <v>1</v>
      </c>
      <c r="BH10">
        <v>1E-3</v>
      </c>
      <c r="BI10">
        <v>1</v>
      </c>
      <c r="BJ10">
        <v>1E-3</v>
      </c>
      <c r="BK10">
        <v>1</v>
      </c>
      <c r="BL10">
        <v>1E-3</v>
      </c>
      <c r="BM10">
        <v>1E-3</v>
      </c>
      <c r="BN10">
        <v>1E-3</v>
      </c>
      <c r="BO10">
        <v>1E-3</v>
      </c>
      <c r="BP10">
        <v>1E-3</v>
      </c>
      <c r="BQ10">
        <v>1E-3</v>
      </c>
      <c r="BR10">
        <v>1E-3</v>
      </c>
      <c r="BS10">
        <v>1E-3</v>
      </c>
      <c r="BT10">
        <v>1E-3</v>
      </c>
      <c r="BU10">
        <v>1E-3</v>
      </c>
      <c r="BV10">
        <v>1E-3</v>
      </c>
      <c r="BW10">
        <v>1E-3</v>
      </c>
      <c r="BX10" s="78">
        <f>MAX(D10:BW10)</f>
        <v>1</v>
      </c>
    </row>
    <row r="11" spans="1:77">
      <c r="A11" s="111"/>
      <c r="B11" s="94"/>
      <c r="C11" s="94"/>
      <c r="D11">
        <f>MIN(D10,1)/MAX(D10,1)</f>
        <v>1</v>
      </c>
      <c r="E11">
        <f t="shared" ref="E11:BP11" si="7">MIN(E10,1)/MAX(E10,1)</f>
        <v>1</v>
      </c>
      <c r="F11">
        <f t="shared" si="7"/>
        <v>1</v>
      </c>
      <c r="G11">
        <f t="shared" si="7"/>
        <v>1</v>
      </c>
      <c r="H11">
        <f t="shared" si="7"/>
        <v>1</v>
      </c>
      <c r="I11">
        <f t="shared" si="7"/>
        <v>1E-3</v>
      </c>
      <c r="J11">
        <f t="shared" si="7"/>
        <v>1E-3</v>
      </c>
      <c r="K11">
        <f t="shared" si="7"/>
        <v>1</v>
      </c>
      <c r="L11">
        <f t="shared" si="7"/>
        <v>1</v>
      </c>
      <c r="M11">
        <f t="shared" si="7"/>
        <v>1</v>
      </c>
      <c r="N11">
        <f t="shared" si="7"/>
        <v>1</v>
      </c>
      <c r="O11">
        <f t="shared" si="7"/>
        <v>1E-3</v>
      </c>
      <c r="P11">
        <f t="shared" si="7"/>
        <v>1E-3</v>
      </c>
      <c r="Q11">
        <f t="shared" si="7"/>
        <v>1E-3</v>
      </c>
      <c r="R11">
        <f t="shared" si="7"/>
        <v>1E-3</v>
      </c>
      <c r="S11">
        <f t="shared" si="7"/>
        <v>1E-3</v>
      </c>
      <c r="T11">
        <f t="shared" si="7"/>
        <v>1E-3</v>
      </c>
      <c r="U11">
        <f t="shared" si="7"/>
        <v>1E-3</v>
      </c>
      <c r="V11">
        <f t="shared" si="7"/>
        <v>1E-3</v>
      </c>
      <c r="W11">
        <f t="shared" si="7"/>
        <v>1E-3</v>
      </c>
      <c r="X11">
        <f t="shared" si="7"/>
        <v>1</v>
      </c>
      <c r="Y11">
        <f t="shared" si="7"/>
        <v>1</v>
      </c>
      <c r="Z11">
        <f t="shared" si="7"/>
        <v>1E-3</v>
      </c>
      <c r="AA11">
        <f t="shared" si="7"/>
        <v>1</v>
      </c>
      <c r="AB11">
        <f t="shared" si="7"/>
        <v>1</v>
      </c>
      <c r="AC11">
        <f t="shared" si="7"/>
        <v>1</v>
      </c>
      <c r="AD11">
        <f t="shared" si="7"/>
        <v>1</v>
      </c>
      <c r="AE11">
        <f t="shared" si="7"/>
        <v>1</v>
      </c>
      <c r="AF11">
        <f t="shared" si="7"/>
        <v>1E-3</v>
      </c>
      <c r="AG11">
        <f t="shared" si="7"/>
        <v>1</v>
      </c>
      <c r="AH11">
        <f t="shared" si="7"/>
        <v>1E-3</v>
      </c>
      <c r="AI11">
        <f t="shared" si="7"/>
        <v>1</v>
      </c>
      <c r="AJ11">
        <f t="shared" si="7"/>
        <v>1</v>
      </c>
      <c r="AK11">
        <f t="shared" si="7"/>
        <v>1</v>
      </c>
      <c r="AL11">
        <f t="shared" si="7"/>
        <v>1</v>
      </c>
      <c r="AM11">
        <f t="shared" si="7"/>
        <v>1</v>
      </c>
      <c r="AN11">
        <f t="shared" si="7"/>
        <v>1</v>
      </c>
      <c r="AO11">
        <f t="shared" si="7"/>
        <v>1</v>
      </c>
      <c r="AP11">
        <f t="shared" si="7"/>
        <v>1</v>
      </c>
      <c r="AQ11">
        <f t="shared" si="7"/>
        <v>1E-3</v>
      </c>
      <c r="AR11">
        <f t="shared" si="7"/>
        <v>1E-3</v>
      </c>
      <c r="AS11">
        <f t="shared" si="7"/>
        <v>1E-3</v>
      </c>
      <c r="AT11">
        <f t="shared" si="7"/>
        <v>1E-3</v>
      </c>
      <c r="AU11">
        <f t="shared" si="7"/>
        <v>1E-3</v>
      </c>
      <c r="AV11">
        <f t="shared" si="7"/>
        <v>1E-3</v>
      </c>
      <c r="AW11">
        <f t="shared" si="7"/>
        <v>1E-3</v>
      </c>
      <c r="AX11">
        <f t="shared" si="7"/>
        <v>1E-3</v>
      </c>
      <c r="AY11">
        <f t="shared" si="7"/>
        <v>1E-3</v>
      </c>
      <c r="AZ11">
        <f t="shared" si="7"/>
        <v>1E-3</v>
      </c>
      <c r="BA11">
        <f t="shared" si="7"/>
        <v>1E-3</v>
      </c>
      <c r="BB11">
        <f t="shared" si="7"/>
        <v>1E-3</v>
      </c>
      <c r="BC11">
        <f t="shared" si="7"/>
        <v>1E-3</v>
      </c>
      <c r="BD11">
        <f t="shared" si="7"/>
        <v>1E-3</v>
      </c>
      <c r="BE11">
        <f t="shared" si="7"/>
        <v>1</v>
      </c>
      <c r="BF11">
        <f t="shared" si="7"/>
        <v>1E-3</v>
      </c>
      <c r="BG11">
        <f t="shared" si="7"/>
        <v>1</v>
      </c>
      <c r="BH11">
        <f t="shared" si="7"/>
        <v>1E-3</v>
      </c>
      <c r="BI11">
        <f t="shared" si="7"/>
        <v>1</v>
      </c>
      <c r="BJ11">
        <f t="shared" si="7"/>
        <v>1E-3</v>
      </c>
      <c r="BK11">
        <f t="shared" si="7"/>
        <v>1</v>
      </c>
      <c r="BL11">
        <f t="shared" si="7"/>
        <v>1E-3</v>
      </c>
      <c r="BM11">
        <f t="shared" si="7"/>
        <v>1E-3</v>
      </c>
      <c r="BN11">
        <f t="shared" si="7"/>
        <v>1E-3</v>
      </c>
      <c r="BO11">
        <f t="shared" si="7"/>
        <v>1E-3</v>
      </c>
      <c r="BP11">
        <f t="shared" si="7"/>
        <v>1E-3</v>
      </c>
      <c r="BQ11">
        <f t="shared" ref="BQ11:BW11" si="8">MIN(BQ10,1)/MAX(BQ10,1)</f>
        <v>1E-3</v>
      </c>
      <c r="BR11">
        <f t="shared" si="8"/>
        <v>1E-3</v>
      </c>
      <c r="BS11">
        <f t="shared" si="8"/>
        <v>1E-3</v>
      </c>
      <c r="BT11">
        <f t="shared" si="8"/>
        <v>1E-3</v>
      </c>
      <c r="BU11">
        <f t="shared" si="8"/>
        <v>1E-3</v>
      </c>
      <c r="BV11">
        <f t="shared" si="8"/>
        <v>1E-3</v>
      </c>
      <c r="BW11">
        <f t="shared" si="8"/>
        <v>1E-3</v>
      </c>
      <c r="BX11" s="78"/>
    </row>
    <row r="12" spans="1:77" ht="14.25">
      <c r="A12" s="111"/>
      <c r="B12" s="92" t="s">
        <v>62</v>
      </c>
      <c r="C12" s="92" t="s">
        <v>55</v>
      </c>
      <c r="D12">
        <v>2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1E-3</v>
      </c>
      <c r="M12">
        <v>1</v>
      </c>
      <c r="N12">
        <v>1</v>
      </c>
      <c r="O12">
        <v>3</v>
      </c>
      <c r="P12">
        <v>3</v>
      </c>
      <c r="Q12">
        <v>3</v>
      </c>
      <c r="R12">
        <v>3</v>
      </c>
      <c r="S12">
        <v>3</v>
      </c>
      <c r="T12">
        <v>3</v>
      </c>
      <c r="U12">
        <v>3</v>
      </c>
      <c r="V12">
        <v>1E-3</v>
      </c>
      <c r="W12">
        <v>1E-3</v>
      </c>
      <c r="X12">
        <v>20</v>
      </c>
      <c r="Y12">
        <v>20</v>
      </c>
      <c r="Z12">
        <v>1E-3</v>
      </c>
      <c r="AA12">
        <v>2</v>
      </c>
      <c r="AB12">
        <v>2</v>
      </c>
      <c r="AC12">
        <v>1E-3</v>
      </c>
      <c r="AD12">
        <v>2</v>
      </c>
      <c r="AE12">
        <v>1E-3</v>
      </c>
      <c r="AF12">
        <v>1E-3</v>
      </c>
      <c r="AG12">
        <v>20</v>
      </c>
      <c r="AH12">
        <v>0.2</v>
      </c>
      <c r="AI12">
        <v>1.5</v>
      </c>
      <c r="AJ12">
        <v>2</v>
      </c>
      <c r="AK12">
        <v>15</v>
      </c>
      <c r="AL12">
        <v>5</v>
      </c>
      <c r="AM12">
        <v>3</v>
      </c>
      <c r="AN12">
        <v>26.195</v>
      </c>
      <c r="AO12">
        <v>0.2</v>
      </c>
      <c r="AP12">
        <v>1</v>
      </c>
      <c r="AQ12">
        <v>1E-3</v>
      </c>
      <c r="AR12">
        <v>1E-3</v>
      </c>
      <c r="AS12">
        <v>1E-3</v>
      </c>
      <c r="AT12">
        <v>1E-3</v>
      </c>
      <c r="AU12">
        <v>1E-3</v>
      </c>
      <c r="AV12">
        <v>1E-3</v>
      </c>
      <c r="AW12">
        <v>1E-3</v>
      </c>
      <c r="AX12">
        <v>1E-3</v>
      </c>
      <c r="AY12">
        <v>1E-3</v>
      </c>
      <c r="AZ12">
        <v>1E-3</v>
      </c>
      <c r="BA12">
        <v>1E-3</v>
      </c>
      <c r="BB12">
        <v>30</v>
      </c>
      <c r="BC12">
        <v>1E-3</v>
      </c>
      <c r="BD12">
        <v>1E-3</v>
      </c>
      <c r="BE12">
        <v>1E-3</v>
      </c>
      <c r="BF12">
        <v>0.2</v>
      </c>
      <c r="BG12">
        <v>1E-3</v>
      </c>
      <c r="BH12">
        <v>1E-3</v>
      </c>
      <c r="BI12">
        <v>3</v>
      </c>
      <c r="BJ12">
        <v>1E-3</v>
      </c>
      <c r="BK12">
        <v>1E-3</v>
      </c>
      <c r="BL12">
        <v>1E-3</v>
      </c>
      <c r="BM12">
        <v>1E-3</v>
      </c>
      <c r="BN12">
        <v>1</v>
      </c>
      <c r="BO12">
        <v>0.6</v>
      </c>
      <c r="BP12">
        <v>0</v>
      </c>
      <c r="BQ12">
        <v>0.8</v>
      </c>
      <c r="BR12">
        <v>0</v>
      </c>
      <c r="BS12">
        <v>0.8</v>
      </c>
      <c r="BT12">
        <v>2</v>
      </c>
      <c r="BU12">
        <v>0.5</v>
      </c>
      <c r="BV12">
        <v>0.5</v>
      </c>
      <c r="BW12">
        <v>10</v>
      </c>
      <c r="BX12" s="78">
        <f t="shared" ref="BX12:BX62" si="9">MAX(D12:BW12)</f>
        <v>30</v>
      </c>
    </row>
    <row r="13" spans="1:77">
      <c r="A13" s="111"/>
      <c r="B13" s="94"/>
      <c r="C13" s="94"/>
      <c r="D13">
        <f>MIN(D12,30)/MAX(D12,30)</f>
        <v>6.6666666666666666E-2</v>
      </c>
      <c r="E13">
        <f t="shared" ref="E13:BP13" si="10">MIN(E12,30)/MAX(E12,30)</f>
        <v>3.3333333333333333E-2</v>
      </c>
      <c r="F13">
        <f t="shared" si="10"/>
        <v>3.3333333333333333E-2</v>
      </c>
      <c r="G13">
        <f t="shared" si="10"/>
        <v>3.3333333333333333E-2</v>
      </c>
      <c r="H13">
        <f t="shared" si="10"/>
        <v>3.3333333333333333E-2</v>
      </c>
      <c r="I13">
        <f t="shared" si="10"/>
        <v>3.3333333333333333E-2</v>
      </c>
      <c r="J13">
        <f t="shared" si="10"/>
        <v>3.3333333333333333E-2</v>
      </c>
      <c r="K13">
        <f t="shared" si="10"/>
        <v>3.3333333333333333E-2</v>
      </c>
      <c r="L13">
        <f t="shared" si="10"/>
        <v>3.3333333333333335E-5</v>
      </c>
      <c r="M13">
        <f t="shared" si="10"/>
        <v>3.3333333333333333E-2</v>
      </c>
      <c r="N13">
        <f t="shared" si="10"/>
        <v>3.3333333333333333E-2</v>
      </c>
      <c r="O13">
        <f t="shared" si="10"/>
        <v>0.1</v>
      </c>
      <c r="P13">
        <f t="shared" si="10"/>
        <v>0.1</v>
      </c>
      <c r="Q13">
        <f t="shared" si="10"/>
        <v>0.1</v>
      </c>
      <c r="R13">
        <f t="shared" si="10"/>
        <v>0.1</v>
      </c>
      <c r="S13">
        <f t="shared" si="10"/>
        <v>0.1</v>
      </c>
      <c r="T13">
        <f t="shared" si="10"/>
        <v>0.1</v>
      </c>
      <c r="U13">
        <f t="shared" si="10"/>
        <v>0.1</v>
      </c>
      <c r="V13">
        <f t="shared" si="10"/>
        <v>3.3333333333333335E-5</v>
      </c>
      <c r="W13">
        <f t="shared" si="10"/>
        <v>3.3333333333333335E-5</v>
      </c>
      <c r="X13">
        <f t="shared" si="10"/>
        <v>0.66666666666666663</v>
      </c>
      <c r="Y13">
        <f t="shared" si="10"/>
        <v>0.66666666666666663</v>
      </c>
      <c r="Z13">
        <f t="shared" si="10"/>
        <v>3.3333333333333335E-5</v>
      </c>
      <c r="AA13">
        <f t="shared" si="10"/>
        <v>6.6666666666666666E-2</v>
      </c>
      <c r="AB13">
        <f t="shared" si="10"/>
        <v>6.6666666666666666E-2</v>
      </c>
      <c r="AC13">
        <f t="shared" si="10"/>
        <v>3.3333333333333335E-5</v>
      </c>
      <c r="AD13">
        <f t="shared" si="10"/>
        <v>6.6666666666666666E-2</v>
      </c>
      <c r="AE13">
        <f t="shared" si="10"/>
        <v>3.3333333333333335E-5</v>
      </c>
      <c r="AF13">
        <f t="shared" si="10"/>
        <v>3.3333333333333335E-5</v>
      </c>
      <c r="AG13">
        <f t="shared" si="10"/>
        <v>0.66666666666666663</v>
      </c>
      <c r="AH13">
        <f t="shared" si="10"/>
        <v>6.6666666666666671E-3</v>
      </c>
      <c r="AI13">
        <f t="shared" si="10"/>
        <v>0.05</v>
      </c>
      <c r="AJ13">
        <f t="shared" si="10"/>
        <v>6.6666666666666666E-2</v>
      </c>
      <c r="AK13">
        <f t="shared" si="10"/>
        <v>0.5</v>
      </c>
      <c r="AL13">
        <f t="shared" si="10"/>
        <v>0.16666666666666666</v>
      </c>
      <c r="AM13">
        <f t="shared" si="10"/>
        <v>0.1</v>
      </c>
      <c r="AN13">
        <f t="shared" si="10"/>
        <v>0.87316666666666665</v>
      </c>
      <c r="AO13">
        <f t="shared" si="10"/>
        <v>6.6666666666666671E-3</v>
      </c>
      <c r="AP13">
        <f t="shared" si="10"/>
        <v>3.3333333333333333E-2</v>
      </c>
      <c r="AQ13">
        <f t="shared" si="10"/>
        <v>3.3333333333333335E-5</v>
      </c>
      <c r="AR13">
        <f t="shared" si="10"/>
        <v>3.3333333333333335E-5</v>
      </c>
      <c r="AS13">
        <f t="shared" si="10"/>
        <v>3.3333333333333335E-5</v>
      </c>
      <c r="AT13">
        <f t="shared" si="10"/>
        <v>3.3333333333333335E-5</v>
      </c>
      <c r="AU13">
        <f t="shared" si="10"/>
        <v>3.3333333333333335E-5</v>
      </c>
      <c r="AV13">
        <f t="shared" si="10"/>
        <v>3.3333333333333335E-5</v>
      </c>
      <c r="AW13">
        <f t="shared" si="10"/>
        <v>3.3333333333333335E-5</v>
      </c>
      <c r="AX13">
        <f t="shared" si="10"/>
        <v>3.3333333333333335E-5</v>
      </c>
      <c r="AY13">
        <f t="shared" si="10"/>
        <v>3.3333333333333335E-5</v>
      </c>
      <c r="AZ13">
        <f t="shared" si="10"/>
        <v>3.3333333333333335E-5</v>
      </c>
      <c r="BA13">
        <f t="shared" si="10"/>
        <v>3.3333333333333335E-5</v>
      </c>
      <c r="BB13">
        <f t="shared" si="10"/>
        <v>1</v>
      </c>
      <c r="BC13">
        <f t="shared" si="10"/>
        <v>3.3333333333333335E-5</v>
      </c>
      <c r="BD13">
        <f t="shared" si="10"/>
        <v>3.3333333333333335E-5</v>
      </c>
      <c r="BE13">
        <f t="shared" si="10"/>
        <v>3.3333333333333335E-5</v>
      </c>
      <c r="BF13">
        <f t="shared" si="10"/>
        <v>6.6666666666666671E-3</v>
      </c>
      <c r="BG13">
        <f t="shared" si="10"/>
        <v>3.3333333333333335E-5</v>
      </c>
      <c r="BH13">
        <f t="shared" si="10"/>
        <v>3.3333333333333335E-5</v>
      </c>
      <c r="BI13">
        <f t="shared" si="10"/>
        <v>0.1</v>
      </c>
      <c r="BJ13">
        <f t="shared" si="10"/>
        <v>3.3333333333333335E-5</v>
      </c>
      <c r="BK13">
        <f t="shared" si="10"/>
        <v>3.3333333333333335E-5</v>
      </c>
      <c r="BL13">
        <f t="shared" si="10"/>
        <v>3.3333333333333335E-5</v>
      </c>
      <c r="BM13">
        <f t="shared" si="10"/>
        <v>3.3333333333333335E-5</v>
      </c>
      <c r="BN13">
        <f t="shared" si="10"/>
        <v>3.3333333333333333E-2</v>
      </c>
      <c r="BO13">
        <f t="shared" si="10"/>
        <v>0.02</v>
      </c>
      <c r="BP13">
        <f t="shared" si="10"/>
        <v>0</v>
      </c>
      <c r="BQ13">
        <f t="shared" ref="BQ13:BW13" si="11">MIN(BQ12,30)/MAX(BQ12,30)</f>
        <v>2.6666666666666668E-2</v>
      </c>
      <c r="BR13">
        <f t="shared" si="11"/>
        <v>0</v>
      </c>
      <c r="BS13">
        <f t="shared" si="11"/>
        <v>2.6666666666666668E-2</v>
      </c>
      <c r="BT13">
        <f t="shared" si="11"/>
        <v>6.6666666666666666E-2</v>
      </c>
      <c r="BU13">
        <f t="shared" si="11"/>
        <v>1.6666666666666666E-2</v>
      </c>
      <c r="BV13">
        <f t="shared" si="11"/>
        <v>1.6666666666666666E-2</v>
      </c>
      <c r="BW13">
        <f t="shared" si="11"/>
        <v>0.33333333333333331</v>
      </c>
      <c r="BX13" s="78"/>
    </row>
    <row r="14" spans="1:77" ht="14.25">
      <c r="A14" s="111"/>
      <c r="B14" s="92" t="s">
        <v>63</v>
      </c>
      <c r="C14" s="92" t="s">
        <v>56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2</v>
      </c>
      <c r="V14">
        <v>1E-3</v>
      </c>
      <c r="W14">
        <v>1</v>
      </c>
      <c r="X14">
        <v>7</v>
      </c>
      <c r="Y14">
        <v>7</v>
      </c>
      <c r="Z14">
        <v>1</v>
      </c>
      <c r="AA14">
        <v>2</v>
      </c>
      <c r="AB14">
        <v>1</v>
      </c>
      <c r="AC14">
        <v>2</v>
      </c>
      <c r="AD14">
        <v>1</v>
      </c>
      <c r="AE14">
        <v>1</v>
      </c>
      <c r="AF14">
        <v>1</v>
      </c>
      <c r="AG14">
        <v>4</v>
      </c>
      <c r="AH14">
        <v>1</v>
      </c>
      <c r="AI14">
        <v>7</v>
      </c>
      <c r="AJ14">
        <v>5</v>
      </c>
      <c r="AK14">
        <v>8</v>
      </c>
      <c r="AL14">
        <v>7</v>
      </c>
      <c r="AM14">
        <v>4</v>
      </c>
      <c r="AN14">
        <v>4</v>
      </c>
      <c r="AO14">
        <v>1</v>
      </c>
      <c r="AP14">
        <v>6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6</v>
      </c>
      <c r="AX14">
        <v>4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I14">
        <v>1</v>
      </c>
      <c r="BJ14">
        <v>1</v>
      </c>
      <c r="BK14">
        <v>13</v>
      </c>
      <c r="BL14">
        <v>1</v>
      </c>
      <c r="BM14">
        <v>1E-3</v>
      </c>
      <c r="BN14">
        <v>1</v>
      </c>
      <c r="BO14">
        <v>1</v>
      </c>
      <c r="BP14">
        <v>1</v>
      </c>
      <c r="BQ14">
        <v>1</v>
      </c>
      <c r="BR14">
        <v>1</v>
      </c>
      <c r="BS14">
        <v>1</v>
      </c>
      <c r="BT14">
        <v>1</v>
      </c>
      <c r="BU14">
        <v>1</v>
      </c>
      <c r="BV14">
        <v>1</v>
      </c>
      <c r="BW14">
        <v>1</v>
      </c>
      <c r="BX14" s="78">
        <f t="shared" si="9"/>
        <v>13</v>
      </c>
    </row>
    <row r="15" spans="1:77">
      <c r="A15" s="111"/>
      <c r="B15" s="94"/>
      <c r="C15" s="94"/>
      <c r="D15">
        <f>MIN(D14,13)/MAX(D14,13)</f>
        <v>7.6923076923076927E-2</v>
      </c>
      <c r="E15">
        <f t="shared" ref="E15:BP15" si="12">MIN(E14,13)/MAX(E14,13)</f>
        <v>7.6923076923076927E-2</v>
      </c>
      <c r="F15">
        <f t="shared" si="12"/>
        <v>7.6923076923076927E-2</v>
      </c>
      <c r="G15">
        <f t="shared" si="12"/>
        <v>7.6923076923076927E-2</v>
      </c>
      <c r="H15">
        <f t="shared" si="12"/>
        <v>7.6923076923076927E-2</v>
      </c>
      <c r="I15">
        <f t="shared" si="12"/>
        <v>7.6923076923076927E-2</v>
      </c>
      <c r="J15">
        <f t="shared" si="12"/>
        <v>7.6923076923076927E-2</v>
      </c>
      <c r="K15">
        <f t="shared" si="12"/>
        <v>7.6923076923076927E-2</v>
      </c>
      <c r="L15">
        <f t="shared" si="12"/>
        <v>7.6923076923076927E-2</v>
      </c>
      <c r="M15">
        <f t="shared" si="12"/>
        <v>7.6923076923076927E-2</v>
      </c>
      <c r="N15">
        <f t="shared" si="12"/>
        <v>7.6923076923076927E-2</v>
      </c>
      <c r="O15">
        <f t="shared" si="12"/>
        <v>7.6923076923076927E-2</v>
      </c>
      <c r="P15">
        <f t="shared" si="12"/>
        <v>7.6923076923076927E-2</v>
      </c>
      <c r="Q15">
        <f t="shared" si="12"/>
        <v>7.6923076923076927E-2</v>
      </c>
      <c r="R15">
        <f t="shared" si="12"/>
        <v>7.6923076923076927E-2</v>
      </c>
      <c r="S15">
        <f t="shared" si="12"/>
        <v>7.6923076923076927E-2</v>
      </c>
      <c r="T15">
        <f t="shared" si="12"/>
        <v>7.6923076923076927E-2</v>
      </c>
      <c r="U15">
        <f t="shared" si="12"/>
        <v>0.15384615384615385</v>
      </c>
      <c r="V15">
        <f t="shared" si="12"/>
        <v>7.6923076923076926E-5</v>
      </c>
      <c r="W15">
        <f t="shared" si="12"/>
        <v>7.6923076923076927E-2</v>
      </c>
      <c r="X15">
        <f t="shared" si="12"/>
        <v>0.53846153846153844</v>
      </c>
      <c r="Y15">
        <f t="shared" si="12"/>
        <v>0.53846153846153844</v>
      </c>
      <c r="Z15">
        <f t="shared" si="12"/>
        <v>7.6923076923076927E-2</v>
      </c>
      <c r="AA15">
        <f t="shared" si="12"/>
        <v>0.15384615384615385</v>
      </c>
      <c r="AB15">
        <f t="shared" si="12"/>
        <v>7.6923076923076927E-2</v>
      </c>
      <c r="AC15">
        <f t="shared" si="12"/>
        <v>0.15384615384615385</v>
      </c>
      <c r="AD15">
        <f t="shared" si="12"/>
        <v>7.6923076923076927E-2</v>
      </c>
      <c r="AE15">
        <f t="shared" si="12"/>
        <v>7.6923076923076927E-2</v>
      </c>
      <c r="AF15">
        <f t="shared" si="12"/>
        <v>7.6923076923076927E-2</v>
      </c>
      <c r="AG15">
        <f t="shared" si="12"/>
        <v>0.30769230769230771</v>
      </c>
      <c r="AH15">
        <f t="shared" si="12"/>
        <v>7.6923076923076927E-2</v>
      </c>
      <c r="AI15">
        <f t="shared" si="12"/>
        <v>0.53846153846153844</v>
      </c>
      <c r="AJ15">
        <f t="shared" si="12"/>
        <v>0.38461538461538464</v>
      </c>
      <c r="AK15">
        <f t="shared" si="12"/>
        <v>0.61538461538461542</v>
      </c>
      <c r="AL15">
        <f t="shared" si="12"/>
        <v>0.53846153846153844</v>
      </c>
      <c r="AM15">
        <f t="shared" si="12"/>
        <v>0.30769230769230771</v>
      </c>
      <c r="AN15">
        <f t="shared" si="12"/>
        <v>0.30769230769230771</v>
      </c>
      <c r="AO15">
        <f t="shared" si="12"/>
        <v>7.6923076923076927E-2</v>
      </c>
      <c r="AP15">
        <f t="shared" si="12"/>
        <v>0.46153846153846156</v>
      </c>
      <c r="AQ15">
        <f t="shared" si="12"/>
        <v>7.6923076923076927E-2</v>
      </c>
      <c r="AR15">
        <f t="shared" si="12"/>
        <v>7.6923076923076927E-2</v>
      </c>
      <c r="AS15">
        <f t="shared" si="12"/>
        <v>7.6923076923076927E-2</v>
      </c>
      <c r="AT15">
        <f t="shared" si="12"/>
        <v>7.6923076923076927E-2</v>
      </c>
      <c r="AU15">
        <f t="shared" si="12"/>
        <v>7.6923076923076927E-2</v>
      </c>
      <c r="AV15">
        <f t="shared" si="12"/>
        <v>7.6923076923076927E-2</v>
      </c>
      <c r="AW15">
        <f t="shared" si="12"/>
        <v>0.46153846153846156</v>
      </c>
      <c r="AX15">
        <f t="shared" si="12"/>
        <v>0.30769230769230771</v>
      </c>
      <c r="AY15">
        <f t="shared" si="12"/>
        <v>7.6923076923076927E-2</v>
      </c>
      <c r="AZ15">
        <f t="shared" si="12"/>
        <v>7.6923076923076927E-2</v>
      </c>
      <c r="BA15">
        <f t="shared" si="12"/>
        <v>7.6923076923076927E-2</v>
      </c>
      <c r="BB15">
        <f t="shared" si="12"/>
        <v>7.6923076923076927E-2</v>
      </c>
      <c r="BC15">
        <f t="shared" si="12"/>
        <v>7.6923076923076927E-2</v>
      </c>
      <c r="BD15">
        <f t="shared" si="12"/>
        <v>7.6923076923076927E-2</v>
      </c>
      <c r="BE15">
        <f t="shared" si="12"/>
        <v>7.6923076923076927E-2</v>
      </c>
      <c r="BF15">
        <f t="shared" si="12"/>
        <v>7.6923076923076927E-2</v>
      </c>
      <c r="BG15">
        <f t="shared" si="12"/>
        <v>7.6923076923076927E-2</v>
      </c>
      <c r="BH15">
        <f t="shared" si="12"/>
        <v>1</v>
      </c>
      <c r="BI15">
        <f t="shared" si="12"/>
        <v>7.6923076923076927E-2</v>
      </c>
      <c r="BJ15">
        <f t="shared" si="12"/>
        <v>7.6923076923076927E-2</v>
      </c>
      <c r="BK15">
        <f t="shared" si="12"/>
        <v>1</v>
      </c>
      <c r="BL15">
        <f t="shared" si="12"/>
        <v>7.6923076923076927E-2</v>
      </c>
      <c r="BM15">
        <f t="shared" si="12"/>
        <v>7.6923076923076926E-5</v>
      </c>
      <c r="BN15">
        <f t="shared" si="12"/>
        <v>7.6923076923076927E-2</v>
      </c>
      <c r="BO15">
        <f t="shared" si="12"/>
        <v>7.6923076923076927E-2</v>
      </c>
      <c r="BP15">
        <f t="shared" si="12"/>
        <v>7.6923076923076927E-2</v>
      </c>
      <c r="BQ15">
        <f t="shared" ref="BQ15:BW15" si="13">MIN(BQ14,13)/MAX(BQ14,13)</f>
        <v>7.6923076923076927E-2</v>
      </c>
      <c r="BR15">
        <f t="shared" si="13"/>
        <v>7.6923076923076927E-2</v>
      </c>
      <c r="BS15">
        <f t="shared" si="13"/>
        <v>7.6923076923076927E-2</v>
      </c>
      <c r="BT15">
        <f t="shared" si="13"/>
        <v>7.6923076923076927E-2</v>
      </c>
      <c r="BU15">
        <f t="shared" si="13"/>
        <v>7.6923076923076927E-2</v>
      </c>
      <c r="BV15">
        <f t="shared" si="13"/>
        <v>7.6923076923076927E-2</v>
      </c>
      <c r="BW15">
        <f t="shared" si="13"/>
        <v>7.6923076923076927E-2</v>
      </c>
      <c r="BX15" s="78"/>
    </row>
    <row r="16" spans="1:77" ht="14.25">
      <c r="A16" s="112"/>
      <c r="B16" s="92" t="s">
        <v>64</v>
      </c>
      <c r="C16" s="92" t="s">
        <v>57</v>
      </c>
      <c r="D16">
        <v>1</v>
      </c>
      <c r="E16">
        <v>18</v>
      </c>
      <c r="F16">
        <v>1</v>
      </c>
      <c r="G16">
        <v>2</v>
      </c>
      <c r="H16">
        <v>1</v>
      </c>
      <c r="I16">
        <v>1</v>
      </c>
      <c r="J16">
        <v>1</v>
      </c>
      <c r="K16">
        <v>2</v>
      </c>
      <c r="L16">
        <v>2</v>
      </c>
      <c r="M16">
        <v>2</v>
      </c>
      <c r="N16">
        <v>2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1E-3</v>
      </c>
      <c r="W16">
        <v>1E-3</v>
      </c>
      <c r="X16">
        <v>1</v>
      </c>
      <c r="Y16">
        <v>68</v>
      </c>
      <c r="Z16">
        <v>1</v>
      </c>
      <c r="AA16">
        <v>1</v>
      </c>
      <c r="AB16">
        <v>5</v>
      </c>
      <c r="AC16">
        <v>1</v>
      </c>
      <c r="AD16">
        <v>3</v>
      </c>
      <c r="AE16">
        <v>1</v>
      </c>
      <c r="AF16">
        <v>1</v>
      </c>
      <c r="AG16">
        <v>1</v>
      </c>
      <c r="AH16">
        <v>1</v>
      </c>
      <c r="AI16">
        <v>1</v>
      </c>
      <c r="AJ16">
        <v>1</v>
      </c>
      <c r="AK16">
        <v>1</v>
      </c>
      <c r="AL16">
        <v>1</v>
      </c>
      <c r="AM16">
        <v>1</v>
      </c>
      <c r="AN16">
        <v>5</v>
      </c>
      <c r="AO16">
        <v>1</v>
      </c>
      <c r="AP16">
        <v>1</v>
      </c>
      <c r="AQ16">
        <v>1</v>
      </c>
      <c r="AR16">
        <v>1</v>
      </c>
      <c r="AS16">
        <v>1</v>
      </c>
      <c r="AT16">
        <v>1</v>
      </c>
      <c r="AU16">
        <v>1</v>
      </c>
      <c r="AV16">
        <v>1</v>
      </c>
      <c r="AW16">
        <v>1</v>
      </c>
      <c r="AX16">
        <v>1</v>
      </c>
      <c r="AY16">
        <v>1</v>
      </c>
      <c r="AZ16">
        <v>1</v>
      </c>
      <c r="BA16">
        <v>1</v>
      </c>
      <c r="BB16">
        <v>1</v>
      </c>
      <c r="BC16">
        <v>1</v>
      </c>
      <c r="BD16">
        <v>1</v>
      </c>
      <c r="BE16">
        <v>1</v>
      </c>
      <c r="BF16">
        <v>1</v>
      </c>
      <c r="BG16">
        <v>1</v>
      </c>
      <c r="BH16">
        <v>1</v>
      </c>
      <c r="BI16">
        <v>1</v>
      </c>
      <c r="BJ16">
        <v>1</v>
      </c>
      <c r="BK16">
        <v>1</v>
      </c>
      <c r="BL16">
        <v>1</v>
      </c>
      <c r="BM16">
        <v>1E-3</v>
      </c>
      <c r="BN16">
        <v>1</v>
      </c>
      <c r="BO16">
        <v>3</v>
      </c>
      <c r="BP16">
        <v>1</v>
      </c>
      <c r="BQ16">
        <v>3</v>
      </c>
      <c r="BR16">
        <v>2</v>
      </c>
      <c r="BS16">
        <v>6</v>
      </c>
      <c r="BT16">
        <v>1</v>
      </c>
      <c r="BU16">
        <v>3</v>
      </c>
      <c r="BV16">
        <v>3</v>
      </c>
      <c r="BW16">
        <v>4</v>
      </c>
      <c r="BX16" s="78">
        <f t="shared" si="9"/>
        <v>68</v>
      </c>
    </row>
    <row r="17" spans="1:76">
      <c r="A17" s="112"/>
      <c r="B17" s="94"/>
      <c r="C17" s="94"/>
      <c r="D17">
        <f>MIN(D16,68)/MAX(D16,68)</f>
        <v>1.4705882352941176E-2</v>
      </c>
      <c r="E17">
        <f t="shared" ref="E17:BP17" si="14">MIN(E16,68)/MAX(E16,68)</f>
        <v>0.26470588235294118</v>
      </c>
      <c r="F17">
        <f t="shared" si="14"/>
        <v>1.4705882352941176E-2</v>
      </c>
      <c r="G17">
        <f t="shared" si="14"/>
        <v>2.9411764705882353E-2</v>
      </c>
      <c r="H17">
        <f t="shared" si="14"/>
        <v>1.4705882352941176E-2</v>
      </c>
      <c r="I17">
        <f t="shared" si="14"/>
        <v>1.4705882352941176E-2</v>
      </c>
      <c r="J17">
        <f t="shared" si="14"/>
        <v>1.4705882352941176E-2</v>
      </c>
      <c r="K17">
        <f t="shared" si="14"/>
        <v>2.9411764705882353E-2</v>
      </c>
      <c r="L17">
        <f t="shared" si="14"/>
        <v>2.9411764705882353E-2</v>
      </c>
      <c r="M17">
        <f t="shared" si="14"/>
        <v>2.9411764705882353E-2</v>
      </c>
      <c r="N17">
        <f t="shared" si="14"/>
        <v>2.9411764705882353E-2</v>
      </c>
      <c r="O17">
        <f t="shared" si="14"/>
        <v>1.4705882352941176E-2</v>
      </c>
      <c r="P17">
        <f t="shared" si="14"/>
        <v>1.4705882352941176E-2</v>
      </c>
      <c r="Q17">
        <f t="shared" si="14"/>
        <v>1.4705882352941176E-2</v>
      </c>
      <c r="R17">
        <f t="shared" si="14"/>
        <v>1.4705882352941176E-2</v>
      </c>
      <c r="S17">
        <f t="shared" si="14"/>
        <v>1.4705882352941176E-2</v>
      </c>
      <c r="T17">
        <f t="shared" si="14"/>
        <v>1.4705882352941176E-2</v>
      </c>
      <c r="U17">
        <f t="shared" si="14"/>
        <v>1.4705882352941176E-2</v>
      </c>
      <c r="V17">
        <f t="shared" si="14"/>
        <v>1.4705882352941177E-5</v>
      </c>
      <c r="W17">
        <f t="shared" si="14"/>
        <v>1.4705882352941177E-5</v>
      </c>
      <c r="X17">
        <f t="shared" si="14"/>
        <v>1.4705882352941176E-2</v>
      </c>
      <c r="Y17">
        <f t="shared" si="14"/>
        <v>1</v>
      </c>
      <c r="Z17">
        <f t="shared" si="14"/>
        <v>1.4705882352941176E-2</v>
      </c>
      <c r="AA17">
        <f t="shared" si="14"/>
        <v>1.4705882352941176E-2</v>
      </c>
      <c r="AB17">
        <f t="shared" si="14"/>
        <v>7.3529411764705885E-2</v>
      </c>
      <c r="AC17">
        <f t="shared" si="14"/>
        <v>1.4705882352941176E-2</v>
      </c>
      <c r="AD17">
        <f t="shared" si="14"/>
        <v>4.4117647058823532E-2</v>
      </c>
      <c r="AE17">
        <f t="shared" si="14"/>
        <v>1.4705882352941176E-2</v>
      </c>
      <c r="AF17">
        <f t="shared" si="14"/>
        <v>1.4705882352941176E-2</v>
      </c>
      <c r="AG17">
        <f t="shared" si="14"/>
        <v>1.4705882352941176E-2</v>
      </c>
      <c r="AH17">
        <f t="shared" si="14"/>
        <v>1.4705882352941176E-2</v>
      </c>
      <c r="AI17">
        <f t="shared" si="14"/>
        <v>1.4705882352941176E-2</v>
      </c>
      <c r="AJ17">
        <f t="shared" si="14"/>
        <v>1.4705882352941176E-2</v>
      </c>
      <c r="AK17">
        <f t="shared" si="14"/>
        <v>1.4705882352941176E-2</v>
      </c>
      <c r="AL17">
        <f t="shared" si="14"/>
        <v>1.4705882352941176E-2</v>
      </c>
      <c r="AM17">
        <f t="shared" si="14"/>
        <v>1.4705882352941176E-2</v>
      </c>
      <c r="AN17">
        <f t="shared" si="14"/>
        <v>7.3529411764705885E-2</v>
      </c>
      <c r="AO17">
        <f t="shared" si="14"/>
        <v>1.4705882352941176E-2</v>
      </c>
      <c r="AP17">
        <f t="shared" si="14"/>
        <v>1.4705882352941176E-2</v>
      </c>
      <c r="AQ17">
        <f t="shared" si="14"/>
        <v>1.4705882352941176E-2</v>
      </c>
      <c r="AR17">
        <f t="shared" si="14"/>
        <v>1.4705882352941176E-2</v>
      </c>
      <c r="AS17">
        <f t="shared" si="14"/>
        <v>1.4705882352941176E-2</v>
      </c>
      <c r="AT17">
        <f t="shared" si="14"/>
        <v>1.4705882352941176E-2</v>
      </c>
      <c r="AU17">
        <f t="shared" si="14"/>
        <v>1.4705882352941176E-2</v>
      </c>
      <c r="AV17">
        <f t="shared" si="14"/>
        <v>1.4705882352941176E-2</v>
      </c>
      <c r="AW17">
        <f t="shared" si="14"/>
        <v>1.4705882352941176E-2</v>
      </c>
      <c r="AX17">
        <f t="shared" si="14"/>
        <v>1.4705882352941176E-2</v>
      </c>
      <c r="AY17">
        <f t="shared" si="14"/>
        <v>1.4705882352941176E-2</v>
      </c>
      <c r="AZ17">
        <f t="shared" si="14"/>
        <v>1.4705882352941176E-2</v>
      </c>
      <c r="BA17">
        <f t="shared" si="14"/>
        <v>1.4705882352941176E-2</v>
      </c>
      <c r="BB17">
        <f t="shared" si="14"/>
        <v>1.4705882352941176E-2</v>
      </c>
      <c r="BC17">
        <f t="shared" si="14"/>
        <v>1.4705882352941176E-2</v>
      </c>
      <c r="BD17">
        <f t="shared" si="14"/>
        <v>1.4705882352941176E-2</v>
      </c>
      <c r="BE17">
        <f t="shared" si="14"/>
        <v>1.4705882352941176E-2</v>
      </c>
      <c r="BF17">
        <f t="shared" si="14"/>
        <v>1.4705882352941176E-2</v>
      </c>
      <c r="BG17">
        <f t="shared" si="14"/>
        <v>1.4705882352941176E-2</v>
      </c>
      <c r="BH17">
        <f t="shared" si="14"/>
        <v>1.4705882352941176E-2</v>
      </c>
      <c r="BI17">
        <f t="shared" si="14"/>
        <v>1.4705882352941176E-2</v>
      </c>
      <c r="BJ17">
        <f t="shared" si="14"/>
        <v>1.4705882352941176E-2</v>
      </c>
      <c r="BK17">
        <f t="shared" si="14"/>
        <v>1.4705882352941176E-2</v>
      </c>
      <c r="BL17">
        <f t="shared" si="14"/>
        <v>1.4705882352941176E-2</v>
      </c>
      <c r="BM17">
        <f t="shared" si="14"/>
        <v>1.4705882352941177E-5</v>
      </c>
      <c r="BN17">
        <f t="shared" si="14"/>
        <v>1.4705882352941176E-2</v>
      </c>
      <c r="BO17">
        <f t="shared" si="14"/>
        <v>4.4117647058823532E-2</v>
      </c>
      <c r="BP17">
        <f t="shared" si="14"/>
        <v>1.4705882352941176E-2</v>
      </c>
      <c r="BQ17">
        <f t="shared" ref="BQ17:BW17" si="15">MIN(BQ16,68)/MAX(BQ16,68)</f>
        <v>4.4117647058823532E-2</v>
      </c>
      <c r="BR17">
        <f t="shared" si="15"/>
        <v>2.9411764705882353E-2</v>
      </c>
      <c r="BS17">
        <f t="shared" si="15"/>
        <v>8.8235294117647065E-2</v>
      </c>
      <c r="BT17">
        <f t="shared" si="15"/>
        <v>1.4705882352941176E-2</v>
      </c>
      <c r="BU17">
        <f t="shared" si="15"/>
        <v>4.4117647058823532E-2</v>
      </c>
      <c r="BV17">
        <f t="shared" si="15"/>
        <v>4.4117647058823532E-2</v>
      </c>
      <c r="BW17">
        <f t="shared" si="15"/>
        <v>5.8823529411764705E-2</v>
      </c>
      <c r="BX17" s="78"/>
    </row>
    <row r="18" spans="1:76" ht="14.25">
      <c r="A18" s="112"/>
      <c r="B18" s="92" t="s">
        <v>65</v>
      </c>
      <c r="C18" s="92" t="s">
        <v>82</v>
      </c>
      <c r="D18">
        <v>1E-3</v>
      </c>
      <c r="E18">
        <v>1E-3</v>
      </c>
      <c r="F18">
        <v>0.5</v>
      </c>
      <c r="G18">
        <v>0.5</v>
      </c>
      <c r="H18">
        <v>0.5</v>
      </c>
      <c r="I18">
        <v>0.8</v>
      </c>
      <c r="J18">
        <v>0.5</v>
      </c>
      <c r="K18">
        <v>0.5</v>
      </c>
      <c r="L18">
        <v>1E-3</v>
      </c>
      <c r="M18">
        <v>0.5</v>
      </c>
      <c r="N18">
        <v>0.5</v>
      </c>
      <c r="O18">
        <v>1</v>
      </c>
      <c r="P18">
        <v>1</v>
      </c>
      <c r="Q18">
        <v>1</v>
      </c>
      <c r="R18">
        <v>1</v>
      </c>
      <c r="S18">
        <v>1</v>
      </c>
      <c r="T18">
        <v>1</v>
      </c>
      <c r="U18">
        <v>1</v>
      </c>
      <c r="V18">
        <v>1E-3</v>
      </c>
      <c r="W18">
        <v>1E-3</v>
      </c>
      <c r="X18">
        <v>1</v>
      </c>
      <c r="Y18">
        <v>2</v>
      </c>
      <c r="Z18">
        <v>0.5</v>
      </c>
      <c r="AA18">
        <v>5</v>
      </c>
      <c r="AB18">
        <v>1</v>
      </c>
      <c r="AC18">
        <v>0.3</v>
      </c>
      <c r="AD18">
        <v>1</v>
      </c>
      <c r="AE18">
        <v>5</v>
      </c>
      <c r="AF18">
        <v>1E-3</v>
      </c>
      <c r="AG18">
        <v>2</v>
      </c>
      <c r="AH18">
        <v>1</v>
      </c>
      <c r="AI18">
        <v>1</v>
      </c>
      <c r="AJ18">
        <v>1.5</v>
      </c>
      <c r="AK18">
        <v>3</v>
      </c>
      <c r="AL18">
        <v>2.2999999999999998</v>
      </c>
      <c r="AM18">
        <v>1</v>
      </c>
      <c r="AN18">
        <v>2</v>
      </c>
      <c r="AO18">
        <v>1.5</v>
      </c>
      <c r="AP18">
        <v>3</v>
      </c>
      <c r="AQ18">
        <v>1</v>
      </c>
      <c r="AR18">
        <v>1</v>
      </c>
      <c r="AS18">
        <v>1</v>
      </c>
      <c r="AT18">
        <v>1E-3</v>
      </c>
      <c r="AU18">
        <v>1E-3</v>
      </c>
      <c r="AV18">
        <v>1E-3</v>
      </c>
      <c r="AW18">
        <v>2</v>
      </c>
      <c r="AX18">
        <v>2</v>
      </c>
      <c r="AY18">
        <v>1</v>
      </c>
      <c r="AZ18">
        <v>1</v>
      </c>
      <c r="BA18">
        <v>1</v>
      </c>
      <c r="BB18">
        <v>20</v>
      </c>
      <c r="BC18">
        <v>1</v>
      </c>
      <c r="BD18">
        <v>1E-3</v>
      </c>
      <c r="BE18">
        <v>1E-3</v>
      </c>
      <c r="BF18">
        <v>1E-3</v>
      </c>
      <c r="BG18">
        <v>2</v>
      </c>
      <c r="BH18">
        <v>1E-3</v>
      </c>
      <c r="BI18">
        <v>1</v>
      </c>
      <c r="BJ18">
        <v>1E-3</v>
      </c>
      <c r="BK18">
        <v>1E-3</v>
      </c>
      <c r="BL18">
        <v>2</v>
      </c>
      <c r="BM18">
        <v>1E-3</v>
      </c>
      <c r="BN18">
        <v>5</v>
      </c>
      <c r="BO18">
        <v>2.5</v>
      </c>
      <c r="BP18">
        <v>2</v>
      </c>
      <c r="BQ18">
        <v>2</v>
      </c>
      <c r="BR18">
        <v>0</v>
      </c>
      <c r="BS18">
        <v>2.5</v>
      </c>
      <c r="BT18">
        <v>5</v>
      </c>
      <c r="BU18">
        <v>2</v>
      </c>
      <c r="BV18">
        <v>2</v>
      </c>
      <c r="BW18">
        <v>3</v>
      </c>
      <c r="BX18" s="78">
        <f t="shared" si="9"/>
        <v>20</v>
      </c>
    </row>
    <row r="19" spans="1:76">
      <c r="A19" s="112"/>
      <c r="B19" s="94"/>
      <c r="C19" s="94"/>
      <c r="D19">
        <f>MIN(D18,20)/MAX(D18,20)</f>
        <v>5.0000000000000002E-5</v>
      </c>
      <c r="E19">
        <f t="shared" ref="E19:BP19" si="16">MIN(E18,20)/MAX(E18,20)</f>
        <v>5.0000000000000002E-5</v>
      </c>
      <c r="F19">
        <f t="shared" si="16"/>
        <v>2.5000000000000001E-2</v>
      </c>
      <c r="G19">
        <f t="shared" si="16"/>
        <v>2.5000000000000001E-2</v>
      </c>
      <c r="H19">
        <f t="shared" si="16"/>
        <v>2.5000000000000001E-2</v>
      </c>
      <c r="I19">
        <f t="shared" si="16"/>
        <v>0.04</v>
      </c>
      <c r="J19">
        <f t="shared" si="16"/>
        <v>2.5000000000000001E-2</v>
      </c>
      <c r="K19">
        <f t="shared" si="16"/>
        <v>2.5000000000000001E-2</v>
      </c>
      <c r="L19">
        <f t="shared" si="16"/>
        <v>5.0000000000000002E-5</v>
      </c>
      <c r="M19">
        <f t="shared" si="16"/>
        <v>2.5000000000000001E-2</v>
      </c>
      <c r="N19">
        <f t="shared" si="16"/>
        <v>2.5000000000000001E-2</v>
      </c>
      <c r="O19">
        <f t="shared" si="16"/>
        <v>0.05</v>
      </c>
      <c r="P19">
        <f t="shared" si="16"/>
        <v>0.05</v>
      </c>
      <c r="Q19">
        <f t="shared" si="16"/>
        <v>0.05</v>
      </c>
      <c r="R19">
        <f t="shared" si="16"/>
        <v>0.05</v>
      </c>
      <c r="S19">
        <f t="shared" si="16"/>
        <v>0.05</v>
      </c>
      <c r="T19">
        <f t="shared" si="16"/>
        <v>0.05</v>
      </c>
      <c r="U19">
        <f t="shared" si="16"/>
        <v>0.05</v>
      </c>
      <c r="V19">
        <f t="shared" si="16"/>
        <v>5.0000000000000002E-5</v>
      </c>
      <c r="W19">
        <f t="shared" si="16"/>
        <v>5.0000000000000002E-5</v>
      </c>
      <c r="X19">
        <f t="shared" si="16"/>
        <v>0.05</v>
      </c>
      <c r="Y19">
        <f t="shared" si="16"/>
        <v>0.1</v>
      </c>
      <c r="Z19">
        <f t="shared" si="16"/>
        <v>2.5000000000000001E-2</v>
      </c>
      <c r="AA19">
        <f t="shared" si="16"/>
        <v>0.25</v>
      </c>
      <c r="AB19">
        <f t="shared" si="16"/>
        <v>0.05</v>
      </c>
      <c r="AC19">
        <f t="shared" si="16"/>
        <v>1.4999999999999999E-2</v>
      </c>
      <c r="AD19">
        <f t="shared" si="16"/>
        <v>0.05</v>
      </c>
      <c r="AE19">
        <f t="shared" si="16"/>
        <v>0.25</v>
      </c>
      <c r="AF19">
        <f t="shared" si="16"/>
        <v>5.0000000000000002E-5</v>
      </c>
      <c r="AG19">
        <f t="shared" si="16"/>
        <v>0.1</v>
      </c>
      <c r="AH19">
        <f t="shared" si="16"/>
        <v>0.05</v>
      </c>
      <c r="AI19">
        <f t="shared" si="16"/>
        <v>0.05</v>
      </c>
      <c r="AJ19">
        <f t="shared" si="16"/>
        <v>7.4999999999999997E-2</v>
      </c>
      <c r="AK19">
        <f t="shared" si="16"/>
        <v>0.15</v>
      </c>
      <c r="AL19">
        <f t="shared" si="16"/>
        <v>0.11499999999999999</v>
      </c>
      <c r="AM19">
        <f t="shared" si="16"/>
        <v>0.05</v>
      </c>
      <c r="AN19">
        <f t="shared" si="16"/>
        <v>0.1</v>
      </c>
      <c r="AO19">
        <f t="shared" si="16"/>
        <v>7.4999999999999997E-2</v>
      </c>
      <c r="AP19">
        <f t="shared" si="16"/>
        <v>0.15</v>
      </c>
      <c r="AQ19">
        <f t="shared" si="16"/>
        <v>0.05</v>
      </c>
      <c r="AR19">
        <f t="shared" si="16"/>
        <v>0.05</v>
      </c>
      <c r="AS19">
        <f t="shared" si="16"/>
        <v>0.05</v>
      </c>
      <c r="AT19">
        <f t="shared" si="16"/>
        <v>5.0000000000000002E-5</v>
      </c>
      <c r="AU19">
        <f t="shared" si="16"/>
        <v>5.0000000000000002E-5</v>
      </c>
      <c r="AV19">
        <f t="shared" si="16"/>
        <v>5.0000000000000002E-5</v>
      </c>
      <c r="AW19">
        <f t="shared" si="16"/>
        <v>0.1</v>
      </c>
      <c r="AX19">
        <f t="shared" si="16"/>
        <v>0.1</v>
      </c>
      <c r="AY19">
        <f t="shared" si="16"/>
        <v>0.05</v>
      </c>
      <c r="AZ19">
        <f t="shared" si="16"/>
        <v>0.05</v>
      </c>
      <c r="BA19">
        <f t="shared" si="16"/>
        <v>0.05</v>
      </c>
      <c r="BB19">
        <f t="shared" si="16"/>
        <v>1</v>
      </c>
      <c r="BC19">
        <f t="shared" si="16"/>
        <v>0.05</v>
      </c>
      <c r="BD19">
        <f t="shared" si="16"/>
        <v>5.0000000000000002E-5</v>
      </c>
      <c r="BE19">
        <f t="shared" si="16"/>
        <v>5.0000000000000002E-5</v>
      </c>
      <c r="BF19">
        <f t="shared" si="16"/>
        <v>5.0000000000000002E-5</v>
      </c>
      <c r="BG19">
        <f t="shared" si="16"/>
        <v>0.1</v>
      </c>
      <c r="BH19">
        <f t="shared" si="16"/>
        <v>5.0000000000000002E-5</v>
      </c>
      <c r="BI19">
        <f t="shared" si="16"/>
        <v>0.05</v>
      </c>
      <c r="BJ19">
        <f t="shared" si="16"/>
        <v>5.0000000000000002E-5</v>
      </c>
      <c r="BK19">
        <f t="shared" si="16"/>
        <v>5.0000000000000002E-5</v>
      </c>
      <c r="BL19">
        <f t="shared" si="16"/>
        <v>0.1</v>
      </c>
      <c r="BM19">
        <f t="shared" si="16"/>
        <v>5.0000000000000002E-5</v>
      </c>
      <c r="BN19">
        <f t="shared" si="16"/>
        <v>0.25</v>
      </c>
      <c r="BO19">
        <f t="shared" si="16"/>
        <v>0.125</v>
      </c>
      <c r="BP19">
        <f t="shared" si="16"/>
        <v>0.1</v>
      </c>
      <c r="BQ19">
        <f t="shared" ref="BQ19:BW19" si="17">MIN(BQ18,20)/MAX(BQ18,20)</f>
        <v>0.1</v>
      </c>
      <c r="BR19">
        <f t="shared" si="17"/>
        <v>0</v>
      </c>
      <c r="BS19">
        <f t="shared" si="17"/>
        <v>0.125</v>
      </c>
      <c r="BT19">
        <f t="shared" si="17"/>
        <v>0.25</v>
      </c>
      <c r="BU19">
        <f t="shared" si="17"/>
        <v>0.1</v>
      </c>
      <c r="BV19">
        <f t="shared" si="17"/>
        <v>0.1</v>
      </c>
      <c r="BW19">
        <f t="shared" si="17"/>
        <v>0.15</v>
      </c>
      <c r="BX19" s="78"/>
    </row>
    <row r="20" spans="1:76" ht="14.25">
      <c r="A20" s="112"/>
      <c r="B20" s="92" t="s">
        <v>67</v>
      </c>
      <c r="C20" s="92" t="s">
        <v>66</v>
      </c>
      <c r="D20">
        <v>2</v>
      </c>
      <c r="E20">
        <v>1E-3</v>
      </c>
      <c r="F20">
        <v>38.909999999999997</v>
      </c>
      <c r="G20">
        <v>135</v>
      </c>
      <c r="H20">
        <v>38.909999999999997</v>
      </c>
      <c r="I20">
        <v>13.5</v>
      </c>
      <c r="J20">
        <v>1E-3</v>
      </c>
      <c r="K20">
        <v>136.4</v>
      </c>
      <c r="L20">
        <v>1E-3</v>
      </c>
      <c r="M20">
        <v>116.3</v>
      </c>
      <c r="N20">
        <v>51</v>
      </c>
      <c r="O20">
        <v>7.77</v>
      </c>
      <c r="P20">
        <v>1E-3</v>
      </c>
      <c r="Q20">
        <v>14.88</v>
      </c>
      <c r="R20">
        <v>5</v>
      </c>
      <c r="S20">
        <v>12.63</v>
      </c>
      <c r="T20">
        <v>12.63</v>
      </c>
      <c r="U20">
        <v>12.63</v>
      </c>
      <c r="V20">
        <v>1E-3</v>
      </c>
      <c r="X20">
        <v>17.98</v>
      </c>
      <c r="Y20">
        <v>15.28</v>
      </c>
      <c r="Z20">
        <v>22.22</v>
      </c>
      <c r="AA20">
        <v>17.54</v>
      </c>
      <c r="AB20">
        <v>34.549999999999997</v>
      </c>
      <c r="AC20">
        <v>4.0999999999999996</v>
      </c>
      <c r="AD20">
        <v>38.58</v>
      </c>
      <c r="AE20">
        <v>17.54</v>
      </c>
      <c r="AF20">
        <v>7.58</v>
      </c>
      <c r="AG20">
        <v>17.54</v>
      </c>
      <c r="AH20">
        <v>17.54</v>
      </c>
      <c r="AI20">
        <v>0.42</v>
      </c>
      <c r="AJ20">
        <v>1E-3</v>
      </c>
      <c r="AK20">
        <v>1E-3</v>
      </c>
      <c r="AL20">
        <v>171.31</v>
      </c>
      <c r="AM20">
        <v>171.31</v>
      </c>
      <c r="AN20">
        <v>10</v>
      </c>
      <c r="AO20">
        <v>0.87</v>
      </c>
      <c r="AP20">
        <v>2.35</v>
      </c>
      <c r="AQ20">
        <v>1E-3</v>
      </c>
      <c r="AR20">
        <v>1E-3</v>
      </c>
      <c r="AS20">
        <v>5.25</v>
      </c>
      <c r="AT20">
        <v>163.63999999999999</v>
      </c>
      <c r="AU20">
        <v>91.81</v>
      </c>
      <c r="AV20">
        <v>5.88</v>
      </c>
      <c r="AW20">
        <v>67.42</v>
      </c>
      <c r="AX20">
        <v>130.43</v>
      </c>
      <c r="AY20">
        <v>1E-3</v>
      </c>
      <c r="AZ20">
        <v>1E-3</v>
      </c>
      <c r="BA20">
        <v>1E-3</v>
      </c>
      <c r="BB20">
        <v>1E-3</v>
      </c>
      <c r="BC20">
        <v>1E-3</v>
      </c>
      <c r="BD20">
        <v>1E-3</v>
      </c>
      <c r="BE20">
        <v>1E-3</v>
      </c>
      <c r="BF20">
        <v>1E-3</v>
      </c>
      <c r="BG20">
        <v>0.63</v>
      </c>
      <c r="BH20">
        <v>1E-3</v>
      </c>
      <c r="BI20">
        <v>1E-3</v>
      </c>
      <c r="BJ20">
        <v>1E-3</v>
      </c>
      <c r="BK20">
        <v>1E-3</v>
      </c>
      <c r="BL20">
        <v>1.75</v>
      </c>
      <c r="BM20">
        <v>1E-3</v>
      </c>
      <c r="BN20">
        <v>1E-3</v>
      </c>
      <c r="BO20">
        <v>1E-3</v>
      </c>
      <c r="BP20">
        <v>1E-3</v>
      </c>
      <c r="BQ20">
        <v>1E-3</v>
      </c>
      <c r="BR20">
        <v>8.1199999999999992</v>
      </c>
      <c r="BS20">
        <v>1E-3</v>
      </c>
      <c r="BT20">
        <v>1E-3</v>
      </c>
      <c r="BU20">
        <v>1E-3</v>
      </c>
      <c r="BV20">
        <v>1E-3</v>
      </c>
      <c r="BW20">
        <v>14.63</v>
      </c>
      <c r="BX20" s="78">
        <f t="shared" si="9"/>
        <v>171.31</v>
      </c>
    </row>
    <row r="21" spans="1:76">
      <c r="A21" s="112"/>
      <c r="B21" s="94"/>
      <c r="C21" s="94"/>
      <c r="D21">
        <f>MIN(D20,171.31)/MAX(D20,171.31)</f>
        <v>1.1674741696339969E-2</v>
      </c>
      <c r="E21">
        <f t="shared" ref="E21:BP21" si="18">MIN(E20,171.31)/MAX(E20,171.31)</f>
        <v>5.8373708481699846E-6</v>
      </c>
      <c r="F21">
        <f t="shared" si="18"/>
        <v>0.22713209970229406</v>
      </c>
      <c r="G21">
        <f t="shared" si="18"/>
        <v>0.78804506450294787</v>
      </c>
      <c r="H21">
        <f t="shared" si="18"/>
        <v>0.22713209970229406</v>
      </c>
      <c r="I21">
        <f t="shared" si="18"/>
        <v>7.8804506450294784E-2</v>
      </c>
      <c r="J21">
        <f t="shared" si="18"/>
        <v>5.8373708481699846E-6</v>
      </c>
      <c r="K21">
        <f t="shared" si="18"/>
        <v>0.79621738369038586</v>
      </c>
      <c r="L21">
        <f t="shared" si="18"/>
        <v>5.8373708481699846E-6</v>
      </c>
      <c r="M21">
        <f t="shared" si="18"/>
        <v>0.67888622964216916</v>
      </c>
      <c r="N21">
        <f t="shared" si="18"/>
        <v>0.29770591325666917</v>
      </c>
      <c r="O21">
        <f t="shared" si="18"/>
        <v>4.5356371490280774E-2</v>
      </c>
      <c r="P21">
        <f t="shared" si="18"/>
        <v>5.8373708481699846E-6</v>
      </c>
      <c r="Q21">
        <f t="shared" si="18"/>
        <v>8.6860078220769368E-2</v>
      </c>
      <c r="R21">
        <f t="shared" si="18"/>
        <v>2.9186854240849922E-2</v>
      </c>
      <c r="S21">
        <f t="shared" si="18"/>
        <v>7.3725993812386911E-2</v>
      </c>
      <c r="T21">
        <f t="shared" si="18"/>
        <v>7.3725993812386911E-2</v>
      </c>
      <c r="U21">
        <f t="shared" si="18"/>
        <v>7.3725993812386911E-2</v>
      </c>
      <c r="V21">
        <f t="shared" si="18"/>
        <v>5.8373708481699846E-6</v>
      </c>
      <c r="W21">
        <f t="shared" si="18"/>
        <v>1</v>
      </c>
      <c r="X21">
        <f t="shared" si="18"/>
        <v>0.10495592785009632</v>
      </c>
      <c r="Y21">
        <f t="shared" si="18"/>
        <v>8.919502656003736E-2</v>
      </c>
      <c r="Z21">
        <f t="shared" si="18"/>
        <v>0.12970638024633704</v>
      </c>
      <c r="AA21">
        <f t="shared" si="18"/>
        <v>0.10238748467690152</v>
      </c>
      <c r="AB21">
        <f t="shared" si="18"/>
        <v>0.20168116280427292</v>
      </c>
      <c r="AC21">
        <f t="shared" si="18"/>
        <v>2.3933220477496932E-2</v>
      </c>
      <c r="AD21">
        <f t="shared" si="18"/>
        <v>0.22520576732239797</v>
      </c>
      <c r="AE21">
        <f t="shared" si="18"/>
        <v>0.10238748467690152</v>
      </c>
      <c r="AF21">
        <f t="shared" si="18"/>
        <v>4.4247271029128482E-2</v>
      </c>
      <c r="AG21">
        <f t="shared" si="18"/>
        <v>0.10238748467690152</v>
      </c>
      <c r="AH21">
        <f t="shared" si="18"/>
        <v>0.10238748467690152</v>
      </c>
      <c r="AI21">
        <f t="shared" si="18"/>
        <v>2.4516957562313933E-3</v>
      </c>
      <c r="AJ21">
        <f t="shared" si="18"/>
        <v>5.8373708481699846E-6</v>
      </c>
      <c r="AK21">
        <f t="shared" si="18"/>
        <v>5.8373708481699846E-6</v>
      </c>
      <c r="AL21">
        <f t="shared" si="18"/>
        <v>1</v>
      </c>
      <c r="AM21">
        <f t="shared" si="18"/>
        <v>1</v>
      </c>
      <c r="AN21">
        <f t="shared" si="18"/>
        <v>5.8373708481699843E-2</v>
      </c>
      <c r="AO21">
        <f t="shared" si="18"/>
        <v>5.0785126379078865E-3</v>
      </c>
      <c r="AP21">
        <f t="shared" si="18"/>
        <v>1.3717821493199464E-2</v>
      </c>
      <c r="AQ21">
        <f t="shared" si="18"/>
        <v>5.8373708481699846E-6</v>
      </c>
      <c r="AR21">
        <f t="shared" si="18"/>
        <v>5.8373708481699846E-6</v>
      </c>
      <c r="AS21">
        <f t="shared" si="18"/>
        <v>3.0646196952892418E-2</v>
      </c>
      <c r="AT21">
        <f t="shared" si="18"/>
        <v>0.95522736559453614</v>
      </c>
      <c r="AU21">
        <f t="shared" si="18"/>
        <v>0.53592901757048628</v>
      </c>
      <c r="AV21">
        <f t="shared" si="18"/>
        <v>3.4323740587239505E-2</v>
      </c>
      <c r="AW21">
        <f t="shared" si="18"/>
        <v>0.39355554258362035</v>
      </c>
      <c r="AX21">
        <f t="shared" si="18"/>
        <v>0.76136827972681109</v>
      </c>
      <c r="AY21">
        <f t="shared" si="18"/>
        <v>5.8373708481699846E-6</v>
      </c>
      <c r="AZ21">
        <f t="shared" si="18"/>
        <v>5.8373708481699846E-6</v>
      </c>
      <c r="BA21">
        <f t="shared" si="18"/>
        <v>5.8373708481699846E-6</v>
      </c>
      <c r="BB21">
        <f t="shared" si="18"/>
        <v>5.8373708481699846E-6</v>
      </c>
      <c r="BC21">
        <f t="shared" si="18"/>
        <v>5.8373708481699846E-6</v>
      </c>
      <c r="BD21">
        <f t="shared" si="18"/>
        <v>5.8373708481699846E-6</v>
      </c>
      <c r="BE21">
        <f t="shared" si="18"/>
        <v>5.8373708481699846E-6</v>
      </c>
      <c r="BF21">
        <f t="shared" si="18"/>
        <v>5.8373708481699846E-6</v>
      </c>
      <c r="BG21">
        <f t="shared" si="18"/>
        <v>3.6775436343470902E-3</v>
      </c>
      <c r="BH21">
        <f t="shared" si="18"/>
        <v>5.8373708481699846E-6</v>
      </c>
      <c r="BI21">
        <f t="shared" si="18"/>
        <v>5.8373708481699846E-6</v>
      </c>
      <c r="BJ21">
        <f t="shared" si="18"/>
        <v>5.8373708481699846E-6</v>
      </c>
      <c r="BK21">
        <f t="shared" si="18"/>
        <v>5.8373708481699846E-6</v>
      </c>
      <c r="BL21">
        <f t="shared" si="18"/>
        <v>1.0215398984297472E-2</v>
      </c>
      <c r="BM21">
        <f t="shared" si="18"/>
        <v>5.8373708481699846E-6</v>
      </c>
      <c r="BN21">
        <f t="shared" si="18"/>
        <v>5.8373708481699846E-6</v>
      </c>
      <c r="BO21">
        <f t="shared" si="18"/>
        <v>5.8373708481699846E-6</v>
      </c>
      <c r="BP21">
        <f t="shared" si="18"/>
        <v>5.8373708481699846E-6</v>
      </c>
      <c r="BQ21">
        <f t="shared" ref="BQ21:BW21" si="19">MIN(BQ20,171.31)/MAX(BQ20,171.31)</f>
        <v>5.8373708481699846E-6</v>
      </c>
      <c r="BR21">
        <f t="shared" si="19"/>
        <v>4.7399451287140265E-2</v>
      </c>
      <c r="BS21">
        <f t="shared" si="19"/>
        <v>5.8373708481699846E-6</v>
      </c>
      <c r="BT21">
        <f t="shared" si="19"/>
        <v>5.8373708481699846E-6</v>
      </c>
      <c r="BU21">
        <f t="shared" si="19"/>
        <v>5.8373708481699846E-6</v>
      </c>
      <c r="BV21">
        <f t="shared" si="19"/>
        <v>5.8373708481699846E-6</v>
      </c>
      <c r="BW21">
        <f t="shared" si="19"/>
        <v>8.5400735508726872E-2</v>
      </c>
      <c r="BX21" s="78"/>
    </row>
    <row r="22" spans="1:76" ht="14.25">
      <c r="A22" s="111" t="s">
        <v>107</v>
      </c>
      <c r="B22" s="92" t="s">
        <v>69</v>
      </c>
      <c r="C22" s="92" t="s">
        <v>30</v>
      </c>
      <c r="D22">
        <v>80</v>
      </c>
      <c r="E22">
        <v>83</v>
      </c>
      <c r="F22">
        <v>86</v>
      </c>
      <c r="G22">
        <v>94</v>
      </c>
      <c r="H22">
        <v>95</v>
      </c>
      <c r="I22">
        <v>94</v>
      </c>
      <c r="J22">
        <v>91</v>
      </c>
      <c r="K22">
        <v>91</v>
      </c>
      <c r="L22">
        <v>93</v>
      </c>
      <c r="M22">
        <v>93</v>
      </c>
      <c r="N22">
        <v>92</v>
      </c>
      <c r="O22">
        <v>69</v>
      </c>
      <c r="P22">
        <v>66</v>
      </c>
      <c r="Q22">
        <v>71</v>
      </c>
      <c r="R22">
        <v>68</v>
      </c>
      <c r="S22">
        <v>87</v>
      </c>
      <c r="T22">
        <v>87</v>
      </c>
      <c r="U22">
        <v>72</v>
      </c>
      <c r="V22">
        <v>80</v>
      </c>
      <c r="W22">
        <v>89.5</v>
      </c>
      <c r="X22">
        <v>92</v>
      </c>
      <c r="Y22">
        <v>83</v>
      </c>
      <c r="Z22">
        <v>95</v>
      </c>
      <c r="AA22">
        <v>83</v>
      </c>
      <c r="AB22">
        <v>89</v>
      </c>
      <c r="AC22">
        <v>63</v>
      </c>
      <c r="AD22">
        <v>94</v>
      </c>
      <c r="AE22">
        <v>94</v>
      </c>
      <c r="AF22">
        <v>75</v>
      </c>
      <c r="AG22">
        <v>68</v>
      </c>
      <c r="AH22">
        <v>83</v>
      </c>
      <c r="AI22">
        <v>72</v>
      </c>
      <c r="AJ22">
        <v>74</v>
      </c>
      <c r="AK22">
        <v>69</v>
      </c>
      <c r="AL22">
        <v>75</v>
      </c>
      <c r="AM22">
        <v>86</v>
      </c>
      <c r="AN22">
        <v>74</v>
      </c>
      <c r="AO22">
        <v>72</v>
      </c>
      <c r="AP22">
        <v>75</v>
      </c>
      <c r="AQ22">
        <v>94</v>
      </c>
      <c r="AR22">
        <v>94</v>
      </c>
      <c r="AS22">
        <v>92</v>
      </c>
      <c r="AT22">
        <v>78</v>
      </c>
      <c r="AU22">
        <v>73</v>
      </c>
      <c r="AV22">
        <v>85</v>
      </c>
      <c r="AW22">
        <v>87</v>
      </c>
      <c r="AX22">
        <v>83</v>
      </c>
      <c r="AY22">
        <v>93</v>
      </c>
      <c r="AZ22">
        <v>94</v>
      </c>
      <c r="BA22">
        <v>93</v>
      </c>
      <c r="BB22">
        <v>95</v>
      </c>
      <c r="BC22">
        <v>84</v>
      </c>
      <c r="BD22">
        <v>88</v>
      </c>
      <c r="BE22">
        <v>90</v>
      </c>
      <c r="BF22">
        <v>66</v>
      </c>
      <c r="BG22">
        <v>76</v>
      </c>
      <c r="BH22">
        <v>82</v>
      </c>
      <c r="BI22">
        <v>75</v>
      </c>
      <c r="BJ22">
        <v>70</v>
      </c>
      <c r="BK22">
        <v>90</v>
      </c>
      <c r="BL22">
        <v>94</v>
      </c>
      <c r="BM22">
        <v>87.7</v>
      </c>
      <c r="BN22">
        <v>87</v>
      </c>
      <c r="BO22">
        <v>95</v>
      </c>
      <c r="BP22">
        <v>91</v>
      </c>
      <c r="BQ22">
        <v>89</v>
      </c>
      <c r="BR22">
        <v>91</v>
      </c>
      <c r="BS22">
        <v>93</v>
      </c>
      <c r="BT22">
        <v>90.9</v>
      </c>
      <c r="BU22">
        <v>93</v>
      </c>
      <c r="BV22">
        <v>90</v>
      </c>
      <c r="BW22">
        <v>92</v>
      </c>
      <c r="BX22" s="78">
        <f t="shared" si="9"/>
        <v>95</v>
      </c>
    </row>
    <row r="23" spans="1:76">
      <c r="A23" s="111"/>
      <c r="B23" s="94"/>
      <c r="C23" s="94"/>
      <c r="D23">
        <f>MIN(D22,95)/MAX(D22,95)</f>
        <v>0.84210526315789469</v>
      </c>
      <c r="E23">
        <f t="shared" ref="E23:BP23" si="20">MIN(E22,95)/MAX(E22,95)</f>
        <v>0.87368421052631584</v>
      </c>
      <c r="F23">
        <f t="shared" si="20"/>
        <v>0.90526315789473688</v>
      </c>
      <c r="G23">
        <f t="shared" si="20"/>
        <v>0.98947368421052628</v>
      </c>
      <c r="H23">
        <f t="shared" si="20"/>
        <v>1</v>
      </c>
      <c r="I23">
        <f t="shared" si="20"/>
        <v>0.98947368421052628</v>
      </c>
      <c r="J23">
        <f t="shared" si="20"/>
        <v>0.95789473684210524</v>
      </c>
      <c r="K23">
        <f t="shared" si="20"/>
        <v>0.95789473684210524</v>
      </c>
      <c r="L23">
        <f t="shared" si="20"/>
        <v>0.97894736842105268</v>
      </c>
      <c r="M23">
        <f t="shared" si="20"/>
        <v>0.97894736842105268</v>
      </c>
      <c r="N23">
        <f t="shared" si="20"/>
        <v>0.96842105263157896</v>
      </c>
      <c r="O23">
        <f t="shared" si="20"/>
        <v>0.72631578947368425</v>
      </c>
      <c r="P23">
        <f t="shared" si="20"/>
        <v>0.69473684210526321</v>
      </c>
      <c r="Q23">
        <f t="shared" si="20"/>
        <v>0.74736842105263157</v>
      </c>
      <c r="R23">
        <f t="shared" si="20"/>
        <v>0.71578947368421053</v>
      </c>
      <c r="S23">
        <f t="shared" si="20"/>
        <v>0.91578947368421049</v>
      </c>
      <c r="T23">
        <f t="shared" si="20"/>
        <v>0.91578947368421049</v>
      </c>
      <c r="U23">
        <f t="shared" si="20"/>
        <v>0.75789473684210529</v>
      </c>
      <c r="V23">
        <f t="shared" si="20"/>
        <v>0.84210526315789469</v>
      </c>
      <c r="W23">
        <f t="shared" si="20"/>
        <v>0.94210526315789478</v>
      </c>
      <c r="X23">
        <f t="shared" si="20"/>
        <v>0.96842105263157896</v>
      </c>
      <c r="Y23">
        <f t="shared" si="20"/>
        <v>0.87368421052631584</v>
      </c>
      <c r="Z23">
        <f t="shared" si="20"/>
        <v>1</v>
      </c>
      <c r="AA23">
        <f t="shared" si="20"/>
        <v>0.87368421052631584</v>
      </c>
      <c r="AB23">
        <f t="shared" si="20"/>
        <v>0.93684210526315792</v>
      </c>
      <c r="AC23">
        <f t="shared" si="20"/>
        <v>0.66315789473684206</v>
      </c>
      <c r="AD23">
        <f t="shared" si="20"/>
        <v>0.98947368421052628</v>
      </c>
      <c r="AE23">
        <f t="shared" si="20"/>
        <v>0.98947368421052628</v>
      </c>
      <c r="AF23">
        <f t="shared" si="20"/>
        <v>0.78947368421052633</v>
      </c>
      <c r="AG23">
        <f t="shared" si="20"/>
        <v>0.71578947368421053</v>
      </c>
      <c r="AH23">
        <f t="shared" si="20"/>
        <v>0.87368421052631584</v>
      </c>
      <c r="AI23">
        <f t="shared" si="20"/>
        <v>0.75789473684210529</v>
      </c>
      <c r="AJ23">
        <f t="shared" si="20"/>
        <v>0.77894736842105261</v>
      </c>
      <c r="AK23">
        <f t="shared" si="20"/>
        <v>0.72631578947368425</v>
      </c>
      <c r="AL23">
        <f t="shared" si="20"/>
        <v>0.78947368421052633</v>
      </c>
      <c r="AM23">
        <f t="shared" si="20"/>
        <v>0.90526315789473688</v>
      </c>
      <c r="AN23">
        <f t="shared" si="20"/>
        <v>0.77894736842105261</v>
      </c>
      <c r="AO23">
        <f t="shared" si="20"/>
        <v>0.75789473684210529</v>
      </c>
      <c r="AP23">
        <f t="shared" si="20"/>
        <v>0.78947368421052633</v>
      </c>
      <c r="AQ23">
        <f t="shared" si="20"/>
        <v>0.98947368421052628</v>
      </c>
      <c r="AR23">
        <f t="shared" si="20"/>
        <v>0.98947368421052628</v>
      </c>
      <c r="AS23">
        <f t="shared" si="20"/>
        <v>0.96842105263157896</v>
      </c>
      <c r="AT23">
        <f t="shared" si="20"/>
        <v>0.82105263157894737</v>
      </c>
      <c r="AU23">
        <f t="shared" si="20"/>
        <v>0.76842105263157889</v>
      </c>
      <c r="AV23">
        <f t="shared" si="20"/>
        <v>0.89473684210526316</v>
      </c>
      <c r="AW23">
        <f t="shared" si="20"/>
        <v>0.91578947368421049</v>
      </c>
      <c r="AX23">
        <f t="shared" si="20"/>
        <v>0.87368421052631584</v>
      </c>
      <c r="AY23">
        <f t="shared" si="20"/>
        <v>0.97894736842105268</v>
      </c>
      <c r="AZ23">
        <f t="shared" si="20"/>
        <v>0.98947368421052628</v>
      </c>
      <c r="BA23">
        <f t="shared" si="20"/>
        <v>0.97894736842105268</v>
      </c>
      <c r="BB23">
        <f t="shared" si="20"/>
        <v>1</v>
      </c>
      <c r="BC23">
        <f t="shared" si="20"/>
        <v>0.88421052631578945</v>
      </c>
      <c r="BD23">
        <f t="shared" si="20"/>
        <v>0.9263157894736842</v>
      </c>
      <c r="BE23">
        <f t="shared" si="20"/>
        <v>0.94736842105263153</v>
      </c>
      <c r="BF23">
        <f t="shared" si="20"/>
        <v>0.69473684210526321</v>
      </c>
      <c r="BG23">
        <f t="shared" si="20"/>
        <v>0.8</v>
      </c>
      <c r="BH23">
        <f t="shared" si="20"/>
        <v>0.86315789473684212</v>
      </c>
      <c r="BI23">
        <f t="shared" si="20"/>
        <v>0.78947368421052633</v>
      </c>
      <c r="BJ23">
        <f t="shared" si="20"/>
        <v>0.73684210526315785</v>
      </c>
      <c r="BK23">
        <f t="shared" si="20"/>
        <v>0.94736842105263153</v>
      </c>
      <c r="BL23">
        <f t="shared" si="20"/>
        <v>0.98947368421052628</v>
      </c>
      <c r="BM23">
        <f t="shared" si="20"/>
        <v>0.92315789473684218</v>
      </c>
      <c r="BN23">
        <f t="shared" si="20"/>
        <v>0.91578947368421049</v>
      </c>
      <c r="BO23">
        <f t="shared" si="20"/>
        <v>1</v>
      </c>
      <c r="BP23">
        <f t="shared" si="20"/>
        <v>0.95789473684210524</v>
      </c>
      <c r="BQ23">
        <f t="shared" ref="BQ23:BW23" si="21">MIN(BQ22,95)/MAX(BQ22,95)</f>
        <v>0.93684210526315792</v>
      </c>
      <c r="BR23">
        <f t="shared" si="21"/>
        <v>0.95789473684210524</v>
      </c>
      <c r="BS23">
        <f t="shared" si="21"/>
        <v>0.97894736842105268</v>
      </c>
      <c r="BT23">
        <f t="shared" si="21"/>
        <v>0.95684210526315794</v>
      </c>
      <c r="BU23">
        <f t="shared" si="21"/>
        <v>0.97894736842105268</v>
      </c>
      <c r="BV23">
        <f t="shared" si="21"/>
        <v>0.94736842105263153</v>
      </c>
      <c r="BW23">
        <f t="shared" si="21"/>
        <v>0.96842105263157896</v>
      </c>
      <c r="BX23" s="78"/>
    </row>
    <row r="24" spans="1:76" ht="14.25">
      <c r="A24" s="111"/>
      <c r="B24" s="92" t="s">
        <v>70</v>
      </c>
      <c r="C24" s="92" t="s">
        <v>71</v>
      </c>
      <c r="D24">
        <v>9.1</v>
      </c>
      <c r="E24">
        <v>7.2</v>
      </c>
      <c r="F24">
        <v>8.4</v>
      </c>
      <c r="G24">
        <v>2.6</v>
      </c>
      <c r="H24">
        <v>1.8</v>
      </c>
      <c r="I24">
        <v>2</v>
      </c>
      <c r="J24">
        <v>3.9</v>
      </c>
      <c r="K24">
        <v>4</v>
      </c>
      <c r="L24">
        <v>1.8</v>
      </c>
      <c r="M24">
        <v>2</v>
      </c>
      <c r="N24">
        <v>2.9</v>
      </c>
      <c r="O24">
        <v>12.2</v>
      </c>
      <c r="P24">
        <v>15.3</v>
      </c>
      <c r="Q24">
        <v>7.2</v>
      </c>
      <c r="R24">
        <v>15</v>
      </c>
      <c r="S24">
        <v>4.2</v>
      </c>
      <c r="T24">
        <v>4.2</v>
      </c>
      <c r="U24">
        <v>11.2</v>
      </c>
      <c r="V24">
        <v>8.8000000000000007</v>
      </c>
      <c r="W24">
        <v>7.2</v>
      </c>
      <c r="X24">
        <v>5</v>
      </c>
      <c r="Y24">
        <v>4.9000000000000004</v>
      </c>
      <c r="Z24">
        <v>1.3</v>
      </c>
      <c r="AA24">
        <v>4.7</v>
      </c>
      <c r="AB24">
        <v>3.8</v>
      </c>
      <c r="AC24">
        <v>4.7</v>
      </c>
      <c r="AD24">
        <v>2.4</v>
      </c>
      <c r="AE24">
        <v>1.9</v>
      </c>
      <c r="AF24">
        <v>10.6</v>
      </c>
      <c r="AG24">
        <v>4.9000000000000004</v>
      </c>
      <c r="AH24">
        <v>7.9</v>
      </c>
      <c r="AI24">
        <v>5.7</v>
      </c>
      <c r="AJ24">
        <v>7.3</v>
      </c>
      <c r="AK24">
        <v>9.1999999999999993</v>
      </c>
      <c r="AL24">
        <v>6.5</v>
      </c>
      <c r="AM24">
        <v>7.3</v>
      </c>
      <c r="AN24">
        <v>9.1</v>
      </c>
      <c r="AO24">
        <v>11.2</v>
      </c>
      <c r="AP24">
        <v>6.9</v>
      </c>
      <c r="AQ24">
        <v>3.8</v>
      </c>
      <c r="AR24">
        <v>2.2999999999999998</v>
      </c>
      <c r="AS24">
        <v>4.4000000000000004</v>
      </c>
      <c r="AT24">
        <v>7.1</v>
      </c>
      <c r="AU24">
        <v>12</v>
      </c>
      <c r="AV24">
        <v>8.5</v>
      </c>
      <c r="AW24">
        <v>6.3</v>
      </c>
      <c r="AX24">
        <v>11.46</v>
      </c>
      <c r="AY24">
        <v>3.3</v>
      </c>
      <c r="AZ24">
        <v>7.3</v>
      </c>
      <c r="BA24">
        <v>4.9000000000000004</v>
      </c>
      <c r="BB24">
        <v>3.3</v>
      </c>
      <c r="BC24">
        <v>6.6</v>
      </c>
      <c r="BD24">
        <v>2.4500000000000002</v>
      </c>
      <c r="BE24">
        <v>4.2</v>
      </c>
      <c r="BF24">
        <v>1.9</v>
      </c>
      <c r="BG24">
        <v>12.3</v>
      </c>
      <c r="BH24">
        <v>7.7</v>
      </c>
      <c r="BI24">
        <v>10.3</v>
      </c>
      <c r="BJ24">
        <v>14.5</v>
      </c>
      <c r="BK24">
        <v>4</v>
      </c>
      <c r="BL24">
        <v>2.8</v>
      </c>
      <c r="BM24">
        <v>5.8</v>
      </c>
      <c r="BN24">
        <v>8</v>
      </c>
      <c r="BO24">
        <v>2.7</v>
      </c>
      <c r="BP24">
        <v>4</v>
      </c>
      <c r="BQ24">
        <v>7.2</v>
      </c>
      <c r="BR24">
        <v>3.6</v>
      </c>
      <c r="BS24">
        <v>2.6</v>
      </c>
      <c r="BT24">
        <v>5.9</v>
      </c>
      <c r="BU24">
        <v>2.5</v>
      </c>
      <c r="BV24">
        <v>5.0999999999999996</v>
      </c>
      <c r="BW24">
        <v>4.5999999999999996</v>
      </c>
      <c r="BX24" s="78">
        <f t="shared" si="9"/>
        <v>15.3</v>
      </c>
    </row>
    <row r="25" spans="1:76">
      <c r="A25" s="111"/>
      <c r="B25" s="94"/>
      <c r="C25" s="94"/>
      <c r="D25">
        <f>MIN(D24,15.3)/MAX(D24,15.3)</f>
        <v>0.59477124183006536</v>
      </c>
      <c r="E25">
        <f t="shared" ref="E25:BP25" si="22">MIN(E24,15.3)/MAX(E24,15.3)</f>
        <v>0.47058823529411764</v>
      </c>
      <c r="F25">
        <f t="shared" si="22"/>
        <v>0.5490196078431373</v>
      </c>
      <c r="G25">
        <f t="shared" si="22"/>
        <v>0.16993464052287582</v>
      </c>
      <c r="H25">
        <f t="shared" si="22"/>
        <v>0.11764705882352941</v>
      </c>
      <c r="I25">
        <f t="shared" si="22"/>
        <v>0.13071895424836602</v>
      </c>
      <c r="J25">
        <f t="shared" si="22"/>
        <v>0.25490196078431371</v>
      </c>
      <c r="K25">
        <f t="shared" si="22"/>
        <v>0.26143790849673204</v>
      </c>
      <c r="L25">
        <f t="shared" si="22"/>
        <v>0.11764705882352941</v>
      </c>
      <c r="M25">
        <f t="shared" si="22"/>
        <v>0.13071895424836602</v>
      </c>
      <c r="N25">
        <f t="shared" si="22"/>
        <v>0.18954248366013071</v>
      </c>
      <c r="O25">
        <f t="shared" si="22"/>
        <v>0.79738562091503262</v>
      </c>
      <c r="P25">
        <f t="shared" si="22"/>
        <v>1</v>
      </c>
      <c r="Q25">
        <f t="shared" si="22"/>
        <v>0.47058823529411764</v>
      </c>
      <c r="R25">
        <f t="shared" si="22"/>
        <v>0.98039215686274506</v>
      </c>
      <c r="S25">
        <f t="shared" si="22"/>
        <v>0.27450980392156865</v>
      </c>
      <c r="T25">
        <f t="shared" si="22"/>
        <v>0.27450980392156865</v>
      </c>
      <c r="U25">
        <f t="shared" si="22"/>
        <v>0.73202614379084963</v>
      </c>
      <c r="V25">
        <f t="shared" si="22"/>
        <v>0.57516339869281052</v>
      </c>
      <c r="W25">
        <f t="shared" si="22"/>
        <v>0.47058823529411764</v>
      </c>
      <c r="X25">
        <f t="shared" si="22"/>
        <v>0.32679738562091504</v>
      </c>
      <c r="Y25">
        <f t="shared" si="22"/>
        <v>0.32026143790849676</v>
      </c>
      <c r="Z25">
        <f t="shared" si="22"/>
        <v>8.4967320261437912E-2</v>
      </c>
      <c r="AA25">
        <f t="shared" si="22"/>
        <v>0.30718954248366015</v>
      </c>
      <c r="AB25">
        <f t="shared" si="22"/>
        <v>0.2483660130718954</v>
      </c>
      <c r="AC25">
        <f t="shared" si="22"/>
        <v>0.30718954248366015</v>
      </c>
      <c r="AD25">
        <f t="shared" si="22"/>
        <v>0.15686274509803921</v>
      </c>
      <c r="AE25">
        <f t="shared" si="22"/>
        <v>0.1241830065359477</v>
      </c>
      <c r="AF25">
        <f t="shared" si="22"/>
        <v>0.69281045751633985</v>
      </c>
      <c r="AG25">
        <f t="shared" si="22"/>
        <v>0.32026143790849676</v>
      </c>
      <c r="AH25">
        <f t="shared" si="22"/>
        <v>0.5163398692810458</v>
      </c>
      <c r="AI25">
        <f t="shared" si="22"/>
        <v>0.37254901960784315</v>
      </c>
      <c r="AJ25">
        <f t="shared" si="22"/>
        <v>0.47712418300653592</v>
      </c>
      <c r="AK25">
        <f t="shared" si="22"/>
        <v>0.60130718954248363</v>
      </c>
      <c r="AL25">
        <f t="shared" si="22"/>
        <v>0.42483660130718953</v>
      </c>
      <c r="AM25">
        <f t="shared" si="22"/>
        <v>0.47712418300653592</v>
      </c>
      <c r="AN25">
        <f t="shared" si="22"/>
        <v>0.59477124183006536</v>
      </c>
      <c r="AO25">
        <f t="shared" si="22"/>
        <v>0.73202614379084963</v>
      </c>
      <c r="AP25">
        <f t="shared" si="22"/>
        <v>0.45098039215686275</v>
      </c>
      <c r="AQ25">
        <f t="shared" si="22"/>
        <v>0.2483660130718954</v>
      </c>
      <c r="AR25">
        <f t="shared" si="22"/>
        <v>0.15032679738562091</v>
      </c>
      <c r="AS25">
        <f t="shared" si="22"/>
        <v>0.28758169934640526</v>
      </c>
      <c r="AT25">
        <f t="shared" si="22"/>
        <v>0.46405228758169931</v>
      </c>
      <c r="AU25">
        <f t="shared" si="22"/>
        <v>0.78431372549019607</v>
      </c>
      <c r="AV25">
        <f t="shared" si="22"/>
        <v>0.55555555555555558</v>
      </c>
      <c r="AW25">
        <f t="shared" si="22"/>
        <v>0.41176470588235292</v>
      </c>
      <c r="AX25">
        <f t="shared" si="22"/>
        <v>0.74901960784313726</v>
      </c>
      <c r="AY25">
        <f t="shared" si="22"/>
        <v>0.2156862745098039</v>
      </c>
      <c r="AZ25">
        <f t="shared" si="22"/>
        <v>0.47712418300653592</v>
      </c>
      <c r="BA25">
        <f t="shared" si="22"/>
        <v>0.32026143790849676</v>
      </c>
      <c r="BB25">
        <f t="shared" si="22"/>
        <v>0.2156862745098039</v>
      </c>
      <c r="BC25">
        <f t="shared" si="22"/>
        <v>0.43137254901960781</v>
      </c>
      <c r="BD25">
        <f t="shared" si="22"/>
        <v>0.16013071895424838</v>
      </c>
      <c r="BE25">
        <f t="shared" si="22"/>
        <v>0.27450980392156865</v>
      </c>
      <c r="BF25">
        <f t="shared" si="22"/>
        <v>0.1241830065359477</v>
      </c>
      <c r="BG25">
        <f t="shared" si="22"/>
        <v>0.80392156862745101</v>
      </c>
      <c r="BH25">
        <f t="shared" si="22"/>
        <v>0.50326797385620914</v>
      </c>
      <c r="BI25">
        <f t="shared" si="22"/>
        <v>0.67320261437908502</v>
      </c>
      <c r="BJ25">
        <f t="shared" si="22"/>
        <v>0.94771241830065356</v>
      </c>
      <c r="BK25">
        <f t="shared" si="22"/>
        <v>0.26143790849673204</v>
      </c>
      <c r="BL25">
        <f t="shared" si="22"/>
        <v>0.18300653594771241</v>
      </c>
      <c r="BM25">
        <f t="shared" si="22"/>
        <v>0.37908496732026142</v>
      </c>
      <c r="BN25">
        <f t="shared" si="22"/>
        <v>0.52287581699346408</v>
      </c>
      <c r="BO25">
        <f t="shared" si="22"/>
        <v>0.17647058823529413</v>
      </c>
      <c r="BP25">
        <f t="shared" si="22"/>
        <v>0.26143790849673204</v>
      </c>
      <c r="BQ25">
        <f t="shared" ref="BQ25:BW25" si="23">MIN(BQ24,15.3)/MAX(BQ24,15.3)</f>
        <v>0.47058823529411764</v>
      </c>
      <c r="BR25">
        <f t="shared" si="23"/>
        <v>0.23529411764705882</v>
      </c>
      <c r="BS25">
        <f t="shared" si="23"/>
        <v>0.16993464052287582</v>
      </c>
      <c r="BT25">
        <f t="shared" si="23"/>
        <v>0.38562091503267976</v>
      </c>
      <c r="BU25">
        <f t="shared" si="23"/>
        <v>0.16339869281045752</v>
      </c>
      <c r="BV25">
        <f t="shared" si="23"/>
        <v>0.33333333333333331</v>
      </c>
      <c r="BW25">
        <f t="shared" si="23"/>
        <v>0.30065359477124182</v>
      </c>
      <c r="BX25" s="78"/>
    </row>
    <row r="26" spans="1:76" ht="28.5">
      <c r="A26" s="111"/>
      <c r="B26" s="92" t="s">
        <v>72</v>
      </c>
      <c r="C26" s="92" t="s">
        <v>30</v>
      </c>
      <c r="D26">
        <v>98.726999530565664</v>
      </c>
      <c r="E26">
        <v>98.80756484884742</v>
      </c>
      <c r="F26">
        <v>94.347071786500464</v>
      </c>
      <c r="G26">
        <v>99.880639094197832</v>
      </c>
      <c r="H26">
        <v>98.805551626534665</v>
      </c>
      <c r="I26">
        <v>97.009226850472828</v>
      </c>
      <c r="J26">
        <v>99.279158009847706</v>
      </c>
      <c r="K26">
        <v>98.400029363921959</v>
      </c>
      <c r="L26">
        <v>99.317825374728912</v>
      </c>
      <c r="M26">
        <v>99.692519906174155</v>
      </c>
      <c r="N26">
        <v>97.255235688516322</v>
      </c>
      <c r="O26">
        <v>95.069407835112244</v>
      </c>
      <c r="P26">
        <v>96.613723576298455</v>
      </c>
      <c r="Q26">
        <v>98.04443788054968</v>
      </c>
      <c r="R26">
        <v>97.292421197897198</v>
      </c>
      <c r="S26">
        <v>97.7</v>
      </c>
      <c r="T26">
        <v>97.2</v>
      </c>
      <c r="U26">
        <v>97.173174732710109</v>
      </c>
      <c r="V26">
        <v>97.131672963207635</v>
      </c>
      <c r="W26">
        <v>94.1</v>
      </c>
      <c r="X26">
        <v>97.565992986633617</v>
      </c>
      <c r="Y26">
        <v>97.543539738590098</v>
      </c>
      <c r="Z26">
        <v>99.527061159247395</v>
      </c>
      <c r="AA26">
        <v>97.329702910477096</v>
      </c>
      <c r="AB26">
        <v>98.428593991529041</v>
      </c>
      <c r="AC26">
        <v>98.152203882376597</v>
      </c>
      <c r="AD26">
        <v>99.580645776080473</v>
      </c>
      <c r="AE26">
        <v>97.5</v>
      </c>
      <c r="AF26">
        <v>96.16960621421849</v>
      </c>
      <c r="AG26">
        <v>97.452957274885932</v>
      </c>
      <c r="AH26">
        <v>96.759075083991448</v>
      </c>
      <c r="AI26">
        <v>97.028879142337686</v>
      </c>
      <c r="AJ26">
        <v>95.330290729758588</v>
      </c>
      <c r="AK26">
        <v>96.362201158537047</v>
      </c>
      <c r="AL26">
        <v>97.398845293122321</v>
      </c>
      <c r="AM26">
        <v>96.463853738600676</v>
      </c>
      <c r="AN26">
        <v>97.025705968177206</v>
      </c>
      <c r="AO26">
        <v>95.201139498001353</v>
      </c>
      <c r="AP26">
        <v>96.668805375877611</v>
      </c>
      <c r="AQ26">
        <v>97.431028127884275</v>
      </c>
      <c r="AR26">
        <v>97.77816898871815</v>
      </c>
      <c r="AS26">
        <v>97.967742265664981</v>
      </c>
      <c r="AT26">
        <v>93.598769281598081</v>
      </c>
      <c r="AU26">
        <v>98.229311201057811</v>
      </c>
      <c r="AV26">
        <v>99.915579358973844</v>
      </c>
      <c r="AW26">
        <v>96.415830280485906</v>
      </c>
      <c r="AX26">
        <v>93.9</v>
      </c>
      <c r="AY26">
        <v>98.873106607783228</v>
      </c>
      <c r="AZ26">
        <v>97.814428075787319</v>
      </c>
      <c r="BA26">
        <v>98.505908720258688</v>
      </c>
      <c r="BB26">
        <v>97.29722289267167</v>
      </c>
      <c r="BC26">
        <v>98.653956769876146</v>
      </c>
      <c r="BD26">
        <v>83.2</v>
      </c>
      <c r="BE26">
        <v>96.135289907031279</v>
      </c>
      <c r="BF26">
        <v>94.863929112258049</v>
      </c>
      <c r="BG26">
        <v>94.735108806953733</v>
      </c>
      <c r="BH26">
        <v>97.092968511933179</v>
      </c>
      <c r="BI26">
        <v>99.750920276041853</v>
      </c>
      <c r="BJ26">
        <v>96.630588182969433</v>
      </c>
      <c r="BK26">
        <v>96.2</v>
      </c>
      <c r="BL26">
        <v>97.7</v>
      </c>
      <c r="BM26">
        <v>77</v>
      </c>
      <c r="BN26">
        <v>99.482897415139533</v>
      </c>
      <c r="BO26">
        <v>99.294666248555856</v>
      </c>
      <c r="BP26">
        <v>98.326657772661846</v>
      </c>
      <c r="BQ26">
        <v>99.605803457834327</v>
      </c>
      <c r="BR26">
        <v>99.108442955557649</v>
      </c>
      <c r="BS26">
        <v>96.586869748250322</v>
      </c>
      <c r="BT26">
        <v>99.44</v>
      </c>
      <c r="BU26">
        <v>99.291138800550385</v>
      </c>
      <c r="BV26">
        <v>99.686243305299229</v>
      </c>
      <c r="BW26">
        <v>99.311953013744116</v>
      </c>
      <c r="BX26" s="78">
        <f t="shared" si="9"/>
        <v>99.915579358973844</v>
      </c>
    </row>
    <row r="27" spans="1:76">
      <c r="A27" s="112"/>
      <c r="B27" s="94"/>
      <c r="C27" s="94"/>
      <c r="D27">
        <f>MIN(D26,99.92)/MAX(D26,99.92)</f>
        <v>0.9880604436605851</v>
      </c>
      <c r="E27">
        <f t="shared" ref="E27:BP27" si="24">MIN(E26,99.92)/MAX(E26,99.92)</f>
        <v>0.98886674188197976</v>
      </c>
      <c r="F27">
        <f t="shared" si="24"/>
        <v>0.94422609874399988</v>
      </c>
      <c r="G27">
        <f t="shared" si="24"/>
        <v>0.9996060758026204</v>
      </c>
      <c r="H27">
        <f t="shared" si="24"/>
        <v>0.98884659354017879</v>
      </c>
      <c r="I27">
        <f t="shared" si="24"/>
        <v>0.97086896367566877</v>
      </c>
      <c r="J27">
        <f t="shared" si="24"/>
        <v>0.99358644925788331</v>
      </c>
      <c r="K27">
        <f t="shared" si="24"/>
        <v>0.98478812413853045</v>
      </c>
      <c r="L27">
        <f t="shared" si="24"/>
        <v>0.99397343249328374</v>
      </c>
      <c r="M27">
        <f t="shared" si="24"/>
        <v>0.9977233777639527</v>
      </c>
      <c r="N27">
        <f t="shared" si="24"/>
        <v>0.97333102170252528</v>
      </c>
      <c r="O27">
        <f t="shared" si="24"/>
        <v>0.95145524254515856</v>
      </c>
      <c r="P27">
        <f t="shared" si="24"/>
        <v>0.96691076437448409</v>
      </c>
      <c r="Q27">
        <f t="shared" si="24"/>
        <v>0.98122936229533309</v>
      </c>
      <c r="R27">
        <f t="shared" si="24"/>
        <v>0.97370317451858679</v>
      </c>
      <c r="S27">
        <f t="shared" si="24"/>
        <v>0.97778222578062446</v>
      </c>
      <c r="T27">
        <f t="shared" si="24"/>
        <v>0.97277822257806246</v>
      </c>
      <c r="U27">
        <f t="shared" si="24"/>
        <v>0.97250975513120608</v>
      </c>
      <c r="V27">
        <f t="shared" si="24"/>
        <v>0.97209440515620127</v>
      </c>
      <c r="W27">
        <f t="shared" si="24"/>
        <v>0.94175340272217767</v>
      </c>
      <c r="X27">
        <f t="shared" si="24"/>
        <v>0.97644108273252217</v>
      </c>
      <c r="Y27">
        <f t="shared" si="24"/>
        <v>0.97621637048228682</v>
      </c>
      <c r="Z27">
        <f t="shared" si="24"/>
        <v>0.99606746556492587</v>
      </c>
      <c r="AA27">
        <f t="shared" si="24"/>
        <v>0.97407629013688046</v>
      </c>
      <c r="AB27">
        <f t="shared" si="24"/>
        <v>0.98507399911458204</v>
      </c>
      <c r="AC27">
        <f t="shared" si="24"/>
        <v>0.98230788513187139</v>
      </c>
      <c r="AD27">
        <f t="shared" si="24"/>
        <v>0.99660374075340741</v>
      </c>
      <c r="AE27">
        <f t="shared" si="24"/>
        <v>0.97578062449959968</v>
      </c>
      <c r="AF27">
        <f t="shared" si="24"/>
        <v>0.96246603497016103</v>
      </c>
      <c r="AG27">
        <f t="shared" si="24"/>
        <v>0.97530982060534355</v>
      </c>
      <c r="AH27">
        <f t="shared" si="24"/>
        <v>0.96836544319447004</v>
      </c>
      <c r="AI27">
        <f t="shared" si="24"/>
        <v>0.97106564393852768</v>
      </c>
      <c r="AJ27">
        <f t="shared" si="24"/>
        <v>0.95406616022576651</v>
      </c>
      <c r="AK27">
        <f t="shared" si="24"/>
        <v>0.96439352640649567</v>
      </c>
      <c r="AL27">
        <f t="shared" si="24"/>
        <v>0.97476826754525936</v>
      </c>
      <c r="AM27">
        <f t="shared" si="24"/>
        <v>0.96541086607886983</v>
      </c>
      <c r="AN27">
        <f t="shared" si="24"/>
        <v>0.97103388679120506</v>
      </c>
      <c r="AO27">
        <f t="shared" si="24"/>
        <v>0.95277361387111037</v>
      </c>
      <c r="AP27">
        <f t="shared" si="24"/>
        <v>0.96746202337747811</v>
      </c>
      <c r="AQ27">
        <f t="shared" si="24"/>
        <v>0.97509035356169205</v>
      </c>
      <c r="AR27">
        <f t="shared" si="24"/>
        <v>0.97856454152039785</v>
      </c>
      <c r="AS27">
        <f t="shared" si="24"/>
        <v>0.98046179209032203</v>
      </c>
      <c r="AT27">
        <f t="shared" si="24"/>
        <v>0.93673708248196641</v>
      </c>
      <c r="AU27">
        <f t="shared" si="24"/>
        <v>0.98307957567111504</v>
      </c>
      <c r="AV27">
        <f t="shared" si="24"/>
        <v>0.99995575819629545</v>
      </c>
      <c r="AW27">
        <f t="shared" si="24"/>
        <v>0.96493024700246099</v>
      </c>
      <c r="AX27">
        <f t="shared" si="24"/>
        <v>0.939751801441153</v>
      </c>
      <c r="AY27">
        <f t="shared" si="24"/>
        <v>0.98952268422521239</v>
      </c>
      <c r="AZ27">
        <f t="shared" si="24"/>
        <v>0.97892742269602995</v>
      </c>
      <c r="BA27">
        <f t="shared" si="24"/>
        <v>0.98584776541491881</v>
      </c>
      <c r="BB27">
        <f t="shared" si="24"/>
        <v>0.97375122991064522</v>
      </c>
      <c r="BC27">
        <f t="shared" si="24"/>
        <v>0.98732943124375649</v>
      </c>
      <c r="BD27">
        <f t="shared" si="24"/>
        <v>0.83266613290632507</v>
      </c>
      <c r="BE27">
        <f t="shared" si="24"/>
        <v>0.96212259714803117</v>
      </c>
      <c r="BF27">
        <f t="shared" si="24"/>
        <v>0.94939881017071703</v>
      </c>
      <c r="BG27">
        <f t="shared" si="24"/>
        <v>0.94810957573012145</v>
      </c>
      <c r="BH27">
        <f t="shared" si="24"/>
        <v>0.97170705075993968</v>
      </c>
      <c r="BI27">
        <f t="shared" si="24"/>
        <v>0.9983078490396502</v>
      </c>
      <c r="BJ27">
        <f t="shared" si="24"/>
        <v>0.96707954546606711</v>
      </c>
      <c r="BK27">
        <f t="shared" si="24"/>
        <v>0.96277021617293834</v>
      </c>
      <c r="BL27">
        <f t="shared" si="24"/>
        <v>0.97778222578062446</v>
      </c>
      <c r="BM27">
        <f t="shared" si="24"/>
        <v>0.77061649319455561</v>
      </c>
      <c r="BN27">
        <f t="shared" si="24"/>
        <v>0.99562547453102013</v>
      </c>
      <c r="BO27">
        <f t="shared" si="24"/>
        <v>0.99374165581020668</v>
      </c>
      <c r="BP27">
        <f t="shared" si="24"/>
        <v>0.98405382078324499</v>
      </c>
      <c r="BQ27">
        <f t="shared" ref="BQ27:BW27" si="25">MIN(BQ26,99.92)/MAX(BQ26,99.92)</f>
        <v>0.99685551899353808</v>
      </c>
      <c r="BR27">
        <f t="shared" si="25"/>
        <v>0.9918779319010973</v>
      </c>
      <c r="BS27">
        <f t="shared" si="25"/>
        <v>0.96664201109137626</v>
      </c>
      <c r="BT27">
        <f t="shared" si="25"/>
        <v>0.99519615692554042</v>
      </c>
      <c r="BU27">
        <f t="shared" si="25"/>
        <v>0.99370635308797417</v>
      </c>
      <c r="BV27">
        <f t="shared" si="25"/>
        <v>0.99766056150219407</v>
      </c>
      <c r="BW27">
        <f t="shared" si="25"/>
        <v>0.99391466186693467</v>
      </c>
      <c r="BX27" s="78"/>
    </row>
    <row r="28" spans="1:76" ht="28.5">
      <c r="A28" s="112"/>
      <c r="B28" s="92" t="s">
        <v>76</v>
      </c>
      <c r="C28" s="92" t="s">
        <v>77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1E-3</v>
      </c>
      <c r="M28">
        <v>1</v>
      </c>
      <c r="N28">
        <v>1</v>
      </c>
      <c r="O28">
        <v>1</v>
      </c>
      <c r="P28">
        <v>1</v>
      </c>
      <c r="Q28">
        <v>0.01</v>
      </c>
      <c r="R28">
        <v>1</v>
      </c>
      <c r="S28">
        <v>1</v>
      </c>
      <c r="T28">
        <v>1</v>
      </c>
      <c r="U28">
        <v>1</v>
      </c>
      <c r="V28">
        <v>1E-3</v>
      </c>
      <c r="W28">
        <v>0.8</v>
      </c>
      <c r="X28">
        <v>1</v>
      </c>
      <c r="Y28">
        <v>1</v>
      </c>
      <c r="Z28">
        <v>1E-3</v>
      </c>
      <c r="AA28">
        <v>1</v>
      </c>
      <c r="AB28">
        <v>1</v>
      </c>
      <c r="AC28">
        <v>1</v>
      </c>
      <c r="AD28">
        <v>1</v>
      </c>
      <c r="AE28">
        <v>0.99</v>
      </c>
      <c r="AF28">
        <v>1</v>
      </c>
      <c r="AG28">
        <v>1</v>
      </c>
      <c r="AH28">
        <v>1</v>
      </c>
      <c r="AI28">
        <v>1E-3</v>
      </c>
      <c r="AJ28">
        <v>1E-3</v>
      </c>
      <c r="AK28">
        <v>1</v>
      </c>
      <c r="AL28">
        <v>0.97</v>
      </c>
      <c r="AM28">
        <v>1</v>
      </c>
      <c r="AN28">
        <v>1E-3</v>
      </c>
      <c r="AO28">
        <v>0.88</v>
      </c>
      <c r="AP28">
        <v>1E-3</v>
      </c>
      <c r="AQ28">
        <v>1E-3</v>
      </c>
      <c r="AR28">
        <v>1E-3</v>
      </c>
      <c r="AS28">
        <v>1E-3</v>
      </c>
      <c r="AT28">
        <v>1E-3</v>
      </c>
      <c r="AU28">
        <v>1E-3</v>
      </c>
      <c r="AV28">
        <v>1E-3</v>
      </c>
      <c r="AW28">
        <v>1E-3</v>
      </c>
      <c r="AX28">
        <v>1E-3</v>
      </c>
      <c r="AY28">
        <v>1E-3</v>
      </c>
      <c r="AZ28">
        <v>1E-3</v>
      </c>
      <c r="BA28">
        <v>1E-3</v>
      </c>
      <c r="BB28">
        <v>1</v>
      </c>
      <c r="BC28">
        <v>1E-3</v>
      </c>
      <c r="BD28">
        <v>0.8</v>
      </c>
      <c r="BE28">
        <v>1E-3</v>
      </c>
      <c r="BF28">
        <v>1E-3</v>
      </c>
      <c r="BG28">
        <v>1</v>
      </c>
      <c r="BH28">
        <v>1</v>
      </c>
      <c r="BI28">
        <v>1</v>
      </c>
      <c r="BJ28">
        <v>1</v>
      </c>
      <c r="BK28">
        <v>0.96</v>
      </c>
      <c r="BL28">
        <v>1</v>
      </c>
      <c r="BM28">
        <v>1E-3</v>
      </c>
      <c r="BN28">
        <v>1E-3</v>
      </c>
      <c r="BO28">
        <v>1E-3</v>
      </c>
      <c r="BP28">
        <v>1E-3</v>
      </c>
      <c r="BQ28">
        <v>1E-3</v>
      </c>
      <c r="BR28">
        <v>1E-3</v>
      </c>
      <c r="BS28">
        <v>1E-3</v>
      </c>
      <c r="BT28">
        <v>1E-3</v>
      </c>
      <c r="BU28">
        <v>1E-3</v>
      </c>
      <c r="BV28">
        <v>1E-3</v>
      </c>
      <c r="BW28">
        <v>1E-3</v>
      </c>
      <c r="BX28" s="78">
        <f t="shared" si="9"/>
        <v>1</v>
      </c>
    </row>
    <row r="29" spans="1:76">
      <c r="A29" s="112"/>
      <c r="B29" s="94"/>
      <c r="C29" s="94"/>
      <c r="D29">
        <f>MIN(D28,1)/MAX(D28,1)</f>
        <v>1</v>
      </c>
      <c r="E29">
        <f t="shared" ref="E29:BP29" si="26">MIN(E28,1)/MAX(E28,1)</f>
        <v>1</v>
      </c>
      <c r="F29">
        <f t="shared" si="26"/>
        <v>1</v>
      </c>
      <c r="G29">
        <f t="shared" si="26"/>
        <v>1</v>
      </c>
      <c r="H29">
        <f t="shared" si="26"/>
        <v>1</v>
      </c>
      <c r="I29">
        <f t="shared" si="26"/>
        <v>1</v>
      </c>
      <c r="J29">
        <f t="shared" si="26"/>
        <v>1</v>
      </c>
      <c r="K29">
        <f t="shared" si="26"/>
        <v>1</v>
      </c>
      <c r="L29">
        <f t="shared" si="26"/>
        <v>1E-3</v>
      </c>
      <c r="M29">
        <f t="shared" si="26"/>
        <v>1</v>
      </c>
      <c r="N29">
        <f t="shared" si="26"/>
        <v>1</v>
      </c>
      <c r="O29">
        <f t="shared" si="26"/>
        <v>1</v>
      </c>
      <c r="P29">
        <f t="shared" si="26"/>
        <v>1</v>
      </c>
      <c r="Q29">
        <f t="shared" si="26"/>
        <v>0.01</v>
      </c>
      <c r="R29">
        <f t="shared" si="26"/>
        <v>1</v>
      </c>
      <c r="S29">
        <f t="shared" si="26"/>
        <v>1</v>
      </c>
      <c r="T29">
        <f t="shared" si="26"/>
        <v>1</v>
      </c>
      <c r="U29">
        <f t="shared" si="26"/>
        <v>1</v>
      </c>
      <c r="V29">
        <f t="shared" si="26"/>
        <v>1E-3</v>
      </c>
      <c r="W29">
        <f t="shared" si="26"/>
        <v>0.8</v>
      </c>
      <c r="X29">
        <f t="shared" si="26"/>
        <v>1</v>
      </c>
      <c r="Y29">
        <f t="shared" si="26"/>
        <v>1</v>
      </c>
      <c r="Z29">
        <f t="shared" si="26"/>
        <v>1E-3</v>
      </c>
      <c r="AA29">
        <f t="shared" si="26"/>
        <v>1</v>
      </c>
      <c r="AB29">
        <f t="shared" si="26"/>
        <v>1</v>
      </c>
      <c r="AC29">
        <f t="shared" si="26"/>
        <v>1</v>
      </c>
      <c r="AD29">
        <f t="shared" si="26"/>
        <v>1</v>
      </c>
      <c r="AE29">
        <f t="shared" si="26"/>
        <v>0.99</v>
      </c>
      <c r="AF29">
        <f t="shared" si="26"/>
        <v>1</v>
      </c>
      <c r="AG29">
        <f t="shared" si="26"/>
        <v>1</v>
      </c>
      <c r="AH29">
        <f t="shared" si="26"/>
        <v>1</v>
      </c>
      <c r="AI29">
        <f t="shared" si="26"/>
        <v>1E-3</v>
      </c>
      <c r="AJ29">
        <f t="shared" si="26"/>
        <v>1E-3</v>
      </c>
      <c r="AK29">
        <f t="shared" si="26"/>
        <v>1</v>
      </c>
      <c r="AL29">
        <f t="shared" si="26"/>
        <v>0.97</v>
      </c>
      <c r="AM29">
        <f t="shared" si="26"/>
        <v>1</v>
      </c>
      <c r="AN29">
        <f t="shared" si="26"/>
        <v>1E-3</v>
      </c>
      <c r="AO29">
        <f t="shared" si="26"/>
        <v>0.88</v>
      </c>
      <c r="AP29">
        <f t="shared" si="26"/>
        <v>1E-3</v>
      </c>
      <c r="AQ29">
        <f t="shared" si="26"/>
        <v>1E-3</v>
      </c>
      <c r="AR29">
        <f t="shared" si="26"/>
        <v>1E-3</v>
      </c>
      <c r="AS29">
        <f t="shared" si="26"/>
        <v>1E-3</v>
      </c>
      <c r="AT29">
        <f t="shared" si="26"/>
        <v>1E-3</v>
      </c>
      <c r="AU29">
        <f t="shared" si="26"/>
        <v>1E-3</v>
      </c>
      <c r="AV29">
        <f t="shared" si="26"/>
        <v>1E-3</v>
      </c>
      <c r="AW29">
        <f t="shared" si="26"/>
        <v>1E-3</v>
      </c>
      <c r="AX29">
        <f t="shared" si="26"/>
        <v>1E-3</v>
      </c>
      <c r="AY29">
        <f t="shared" si="26"/>
        <v>1E-3</v>
      </c>
      <c r="AZ29">
        <f t="shared" si="26"/>
        <v>1E-3</v>
      </c>
      <c r="BA29">
        <f t="shared" si="26"/>
        <v>1E-3</v>
      </c>
      <c r="BB29">
        <f t="shared" si="26"/>
        <v>1</v>
      </c>
      <c r="BC29">
        <f t="shared" si="26"/>
        <v>1E-3</v>
      </c>
      <c r="BD29">
        <f t="shared" si="26"/>
        <v>0.8</v>
      </c>
      <c r="BE29">
        <f t="shared" si="26"/>
        <v>1E-3</v>
      </c>
      <c r="BF29">
        <f t="shared" si="26"/>
        <v>1E-3</v>
      </c>
      <c r="BG29">
        <f t="shared" si="26"/>
        <v>1</v>
      </c>
      <c r="BH29">
        <f t="shared" si="26"/>
        <v>1</v>
      </c>
      <c r="BI29">
        <f t="shared" si="26"/>
        <v>1</v>
      </c>
      <c r="BJ29">
        <f t="shared" si="26"/>
        <v>1</v>
      </c>
      <c r="BK29">
        <f t="shared" si="26"/>
        <v>0.96</v>
      </c>
      <c r="BL29">
        <f t="shared" si="26"/>
        <v>1</v>
      </c>
      <c r="BM29">
        <f t="shared" si="26"/>
        <v>1E-3</v>
      </c>
      <c r="BN29">
        <f t="shared" si="26"/>
        <v>1E-3</v>
      </c>
      <c r="BO29">
        <f t="shared" si="26"/>
        <v>1E-3</v>
      </c>
      <c r="BP29">
        <f t="shared" si="26"/>
        <v>1E-3</v>
      </c>
      <c r="BQ29">
        <f t="shared" ref="BQ29:BW29" si="27">MIN(BQ28,1)/MAX(BQ28,1)</f>
        <v>1E-3</v>
      </c>
      <c r="BR29">
        <f t="shared" si="27"/>
        <v>1E-3</v>
      </c>
      <c r="BS29">
        <f t="shared" si="27"/>
        <v>1E-3</v>
      </c>
      <c r="BT29">
        <f t="shared" si="27"/>
        <v>1E-3</v>
      </c>
      <c r="BU29">
        <f t="shared" si="27"/>
        <v>1E-3</v>
      </c>
      <c r="BV29">
        <f t="shared" si="27"/>
        <v>1E-3</v>
      </c>
      <c r="BW29">
        <f t="shared" si="27"/>
        <v>1E-3</v>
      </c>
      <c r="BX29" s="78"/>
    </row>
    <row r="30" spans="1:76" ht="28.5">
      <c r="A30" s="112"/>
      <c r="B30" s="92" t="s">
        <v>78</v>
      </c>
      <c r="C30" s="92" t="s">
        <v>79</v>
      </c>
      <c r="D30">
        <v>1E-3</v>
      </c>
      <c r="E30">
        <v>1E-3</v>
      </c>
      <c r="F30">
        <v>1E-3</v>
      </c>
      <c r="G30">
        <v>1E-3</v>
      </c>
      <c r="H30">
        <v>1E-3</v>
      </c>
      <c r="I30">
        <v>1E-3</v>
      </c>
      <c r="J30">
        <v>1E-3</v>
      </c>
      <c r="K30">
        <v>1E-3</v>
      </c>
      <c r="L30">
        <v>1E-3</v>
      </c>
      <c r="M30">
        <v>1E-3</v>
      </c>
      <c r="N30">
        <v>1E-3</v>
      </c>
      <c r="O30">
        <v>12907.32</v>
      </c>
      <c r="P30">
        <v>1000</v>
      </c>
      <c r="Q30">
        <v>1500</v>
      </c>
      <c r="R30">
        <v>8000</v>
      </c>
      <c r="S30">
        <v>57713.479999999996</v>
      </c>
      <c r="T30">
        <v>2000</v>
      </c>
      <c r="U30">
        <v>15898.93</v>
      </c>
      <c r="W30">
        <v>7800</v>
      </c>
      <c r="X30">
        <v>1E-3</v>
      </c>
      <c r="Y30">
        <v>1E-3</v>
      </c>
      <c r="Z30">
        <v>1E-3</v>
      </c>
      <c r="AA30">
        <v>1E-3</v>
      </c>
      <c r="AB30">
        <v>1E-3</v>
      </c>
      <c r="AC30">
        <v>15000</v>
      </c>
      <c r="AD30">
        <v>1E-3</v>
      </c>
      <c r="AE30">
        <v>53565</v>
      </c>
      <c r="AF30">
        <v>7741</v>
      </c>
      <c r="AG30">
        <v>1E-3</v>
      </c>
      <c r="AH30">
        <v>1E-3</v>
      </c>
      <c r="AI30">
        <v>1E-3</v>
      </c>
      <c r="AJ30">
        <v>1E-3</v>
      </c>
      <c r="AK30">
        <v>1E-3</v>
      </c>
      <c r="AL30">
        <v>18804.13</v>
      </c>
      <c r="AM30">
        <v>65000</v>
      </c>
      <c r="AN30">
        <v>1E-3</v>
      </c>
      <c r="AO30">
        <v>15991</v>
      </c>
      <c r="AP30">
        <v>1E-3</v>
      </c>
      <c r="AQ30">
        <v>1E-3</v>
      </c>
      <c r="AR30">
        <v>1E-3</v>
      </c>
      <c r="AS30">
        <v>1E-3</v>
      </c>
      <c r="AT30">
        <v>1E-3</v>
      </c>
      <c r="AU30">
        <v>1E-3</v>
      </c>
      <c r="AV30">
        <v>1E-3</v>
      </c>
      <c r="AW30">
        <v>1E-3</v>
      </c>
      <c r="AX30">
        <v>1E-3</v>
      </c>
      <c r="AY30">
        <v>1E-3</v>
      </c>
      <c r="AZ30">
        <v>1E-3</v>
      </c>
      <c r="BA30">
        <v>1E-3</v>
      </c>
      <c r="BB30">
        <v>1E-3</v>
      </c>
      <c r="BC30">
        <v>1E-3</v>
      </c>
      <c r="BD30">
        <v>1E-3</v>
      </c>
      <c r="BE30">
        <v>20000</v>
      </c>
      <c r="BF30">
        <v>1E-3</v>
      </c>
      <c r="BG30">
        <v>1E-3</v>
      </c>
      <c r="BH30">
        <v>1E-3</v>
      </c>
      <c r="BI30">
        <v>1E-3</v>
      </c>
      <c r="BJ30">
        <v>1E-3</v>
      </c>
      <c r="BK30">
        <v>1E-3</v>
      </c>
      <c r="BL30">
        <v>1E-3</v>
      </c>
      <c r="BM30">
        <v>1E-3</v>
      </c>
      <c r="BN30">
        <v>1E-3</v>
      </c>
      <c r="BO30">
        <v>1E-3</v>
      </c>
      <c r="BP30">
        <v>1E-3</v>
      </c>
      <c r="BQ30">
        <v>1E-3</v>
      </c>
      <c r="BR30">
        <v>1E-3</v>
      </c>
      <c r="BS30">
        <v>1E-3</v>
      </c>
      <c r="BT30">
        <v>1E-3</v>
      </c>
      <c r="BU30">
        <v>1E-3</v>
      </c>
      <c r="BV30">
        <v>1E-3</v>
      </c>
      <c r="BW30">
        <v>1E-3</v>
      </c>
      <c r="BX30" s="79">
        <f>MAX(D30:BW30)</f>
        <v>65000</v>
      </c>
    </row>
    <row r="31" spans="1:76">
      <c r="A31" s="112"/>
      <c r="B31" s="94"/>
      <c r="C31" s="94"/>
      <c r="D31">
        <f>MIN(D30,65000)/MAX(D30,65000)</f>
        <v>1.5384615384615385E-8</v>
      </c>
      <c r="E31">
        <f t="shared" ref="E31:BP31" si="28">MIN(E30,65000)/MAX(E30,65000)</f>
        <v>1.5384615384615385E-8</v>
      </c>
      <c r="F31">
        <f t="shared" si="28"/>
        <v>1.5384615384615385E-8</v>
      </c>
      <c r="G31">
        <f t="shared" si="28"/>
        <v>1.5384615384615385E-8</v>
      </c>
      <c r="H31">
        <f t="shared" si="28"/>
        <v>1.5384615384615385E-8</v>
      </c>
      <c r="I31">
        <f t="shared" si="28"/>
        <v>1.5384615384615385E-8</v>
      </c>
      <c r="J31">
        <f t="shared" si="28"/>
        <v>1.5384615384615385E-8</v>
      </c>
      <c r="K31">
        <f t="shared" si="28"/>
        <v>1.5384615384615385E-8</v>
      </c>
      <c r="L31">
        <f t="shared" si="28"/>
        <v>1.5384615384615385E-8</v>
      </c>
      <c r="M31">
        <f t="shared" si="28"/>
        <v>1.5384615384615385E-8</v>
      </c>
      <c r="N31">
        <f t="shared" si="28"/>
        <v>1.5384615384615385E-8</v>
      </c>
      <c r="O31">
        <f t="shared" si="28"/>
        <v>0.19857415384615384</v>
      </c>
      <c r="P31">
        <f t="shared" si="28"/>
        <v>1.5384615384615385E-2</v>
      </c>
      <c r="Q31">
        <f t="shared" si="28"/>
        <v>2.3076923076923078E-2</v>
      </c>
      <c r="R31">
        <f t="shared" si="28"/>
        <v>0.12307692307692308</v>
      </c>
      <c r="S31">
        <f t="shared" si="28"/>
        <v>0.88789969230769228</v>
      </c>
      <c r="T31">
        <f t="shared" si="28"/>
        <v>3.0769230769230771E-2</v>
      </c>
      <c r="U31">
        <f t="shared" si="28"/>
        <v>0.24459892307692307</v>
      </c>
      <c r="V31">
        <f t="shared" si="28"/>
        <v>1</v>
      </c>
      <c r="W31">
        <f t="shared" si="28"/>
        <v>0.12</v>
      </c>
      <c r="X31">
        <f t="shared" si="28"/>
        <v>1.5384615384615385E-8</v>
      </c>
      <c r="Y31">
        <f t="shared" si="28"/>
        <v>1.5384615384615385E-8</v>
      </c>
      <c r="Z31">
        <f t="shared" si="28"/>
        <v>1.5384615384615385E-8</v>
      </c>
      <c r="AA31">
        <f t="shared" si="28"/>
        <v>1.5384615384615385E-8</v>
      </c>
      <c r="AB31">
        <f t="shared" si="28"/>
        <v>1.5384615384615385E-8</v>
      </c>
      <c r="AC31">
        <f t="shared" si="28"/>
        <v>0.23076923076923078</v>
      </c>
      <c r="AD31">
        <f t="shared" si="28"/>
        <v>1.5384615384615385E-8</v>
      </c>
      <c r="AE31">
        <f t="shared" si="28"/>
        <v>0.82407692307692304</v>
      </c>
      <c r="AF31">
        <f t="shared" si="28"/>
        <v>0.11909230769230769</v>
      </c>
      <c r="AG31">
        <f t="shared" si="28"/>
        <v>1.5384615384615385E-8</v>
      </c>
      <c r="AH31">
        <f t="shared" si="28"/>
        <v>1.5384615384615385E-8</v>
      </c>
      <c r="AI31">
        <f t="shared" si="28"/>
        <v>1.5384615384615385E-8</v>
      </c>
      <c r="AJ31">
        <f t="shared" si="28"/>
        <v>1.5384615384615385E-8</v>
      </c>
      <c r="AK31">
        <f t="shared" si="28"/>
        <v>1.5384615384615385E-8</v>
      </c>
      <c r="AL31">
        <f t="shared" si="28"/>
        <v>0.28929430769230768</v>
      </c>
      <c r="AM31">
        <f t="shared" si="28"/>
        <v>1</v>
      </c>
      <c r="AN31">
        <f t="shared" si="28"/>
        <v>1.5384615384615385E-8</v>
      </c>
      <c r="AO31">
        <f t="shared" si="28"/>
        <v>0.24601538461538461</v>
      </c>
      <c r="AP31">
        <f t="shared" si="28"/>
        <v>1.5384615384615385E-8</v>
      </c>
      <c r="AQ31">
        <f t="shared" si="28"/>
        <v>1.5384615384615385E-8</v>
      </c>
      <c r="AR31">
        <f t="shared" si="28"/>
        <v>1.5384615384615385E-8</v>
      </c>
      <c r="AS31">
        <f t="shared" si="28"/>
        <v>1.5384615384615385E-8</v>
      </c>
      <c r="AT31">
        <f t="shared" si="28"/>
        <v>1.5384615384615385E-8</v>
      </c>
      <c r="AU31">
        <f t="shared" si="28"/>
        <v>1.5384615384615385E-8</v>
      </c>
      <c r="AV31">
        <f t="shared" si="28"/>
        <v>1.5384615384615385E-8</v>
      </c>
      <c r="AW31">
        <f t="shared" si="28"/>
        <v>1.5384615384615385E-8</v>
      </c>
      <c r="AX31">
        <f t="shared" si="28"/>
        <v>1.5384615384615385E-8</v>
      </c>
      <c r="AY31">
        <f t="shared" si="28"/>
        <v>1.5384615384615385E-8</v>
      </c>
      <c r="AZ31">
        <f t="shared" si="28"/>
        <v>1.5384615384615385E-8</v>
      </c>
      <c r="BA31">
        <f t="shared" si="28"/>
        <v>1.5384615384615385E-8</v>
      </c>
      <c r="BB31">
        <f t="shared" si="28"/>
        <v>1.5384615384615385E-8</v>
      </c>
      <c r="BC31">
        <f t="shared" si="28"/>
        <v>1.5384615384615385E-8</v>
      </c>
      <c r="BD31">
        <f t="shared" si="28"/>
        <v>1.5384615384615385E-8</v>
      </c>
      <c r="BE31">
        <f t="shared" si="28"/>
        <v>0.30769230769230771</v>
      </c>
      <c r="BF31">
        <f t="shared" si="28"/>
        <v>1.5384615384615385E-8</v>
      </c>
      <c r="BG31">
        <f t="shared" si="28"/>
        <v>1.5384615384615385E-8</v>
      </c>
      <c r="BH31">
        <f t="shared" si="28"/>
        <v>1.5384615384615385E-8</v>
      </c>
      <c r="BI31">
        <f t="shared" si="28"/>
        <v>1.5384615384615385E-8</v>
      </c>
      <c r="BJ31">
        <f t="shared" si="28"/>
        <v>1.5384615384615385E-8</v>
      </c>
      <c r="BK31">
        <f t="shared" si="28"/>
        <v>1.5384615384615385E-8</v>
      </c>
      <c r="BL31">
        <f t="shared" si="28"/>
        <v>1.5384615384615385E-8</v>
      </c>
      <c r="BM31">
        <f t="shared" si="28"/>
        <v>1.5384615384615385E-8</v>
      </c>
      <c r="BN31">
        <f t="shared" si="28"/>
        <v>1.5384615384615385E-8</v>
      </c>
      <c r="BO31">
        <f t="shared" si="28"/>
        <v>1.5384615384615385E-8</v>
      </c>
      <c r="BP31">
        <f t="shared" si="28"/>
        <v>1.5384615384615385E-8</v>
      </c>
      <c r="BQ31">
        <f t="shared" ref="BQ31:BW31" si="29">MIN(BQ30,65000)/MAX(BQ30,65000)</f>
        <v>1.5384615384615385E-8</v>
      </c>
      <c r="BR31">
        <f t="shared" si="29"/>
        <v>1.5384615384615385E-8</v>
      </c>
      <c r="BS31">
        <f t="shared" si="29"/>
        <v>1.5384615384615385E-8</v>
      </c>
      <c r="BT31">
        <f t="shared" si="29"/>
        <v>1.5384615384615385E-8</v>
      </c>
      <c r="BU31">
        <f t="shared" si="29"/>
        <v>1.5384615384615385E-8</v>
      </c>
      <c r="BV31">
        <f t="shared" si="29"/>
        <v>1.5384615384615385E-8</v>
      </c>
      <c r="BW31">
        <f t="shared" si="29"/>
        <v>1.5384615384615385E-8</v>
      </c>
      <c r="BX31" s="79"/>
    </row>
    <row r="32" spans="1:76" ht="28.5">
      <c r="A32" s="115" t="s">
        <v>211</v>
      </c>
      <c r="B32" s="92" t="s">
        <v>86</v>
      </c>
      <c r="C32" s="92" t="s">
        <v>209</v>
      </c>
      <c r="D32">
        <v>67</v>
      </c>
      <c r="E32">
        <v>67</v>
      </c>
      <c r="F32">
        <v>58</v>
      </c>
      <c r="G32">
        <v>31</v>
      </c>
      <c r="H32">
        <v>60</v>
      </c>
      <c r="I32">
        <v>68</v>
      </c>
      <c r="J32">
        <v>69</v>
      </c>
      <c r="K32">
        <v>61</v>
      </c>
      <c r="L32">
        <v>70</v>
      </c>
      <c r="M32">
        <v>60</v>
      </c>
      <c r="N32">
        <v>58</v>
      </c>
      <c r="O32">
        <v>85</v>
      </c>
      <c r="P32">
        <v>51</v>
      </c>
      <c r="Q32">
        <v>80</v>
      </c>
      <c r="R32">
        <v>48</v>
      </c>
      <c r="S32">
        <v>0.57999999999999996</v>
      </c>
      <c r="T32">
        <v>0.6</v>
      </c>
      <c r="U32">
        <v>0.19</v>
      </c>
      <c r="V32">
        <v>12</v>
      </c>
      <c r="W32">
        <v>60</v>
      </c>
      <c r="X32">
        <v>0.63</v>
      </c>
      <c r="Y32">
        <v>90</v>
      </c>
      <c r="Z32">
        <v>60</v>
      </c>
      <c r="AA32">
        <v>0.79</v>
      </c>
      <c r="AB32">
        <v>61</v>
      </c>
      <c r="AC32">
        <v>90</v>
      </c>
      <c r="AD32">
        <v>61</v>
      </c>
      <c r="AE32">
        <v>0.67</v>
      </c>
      <c r="AF32">
        <v>55</v>
      </c>
      <c r="AG32">
        <v>50</v>
      </c>
      <c r="AH32">
        <v>0.61</v>
      </c>
      <c r="AI32">
        <v>47</v>
      </c>
      <c r="AJ32">
        <v>52</v>
      </c>
      <c r="AK32">
        <v>87</v>
      </c>
      <c r="AL32">
        <v>57</v>
      </c>
      <c r="AM32">
        <v>63</v>
      </c>
      <c r="AN32">
        <v>65</v>
      </c>
      <c r="AO32">
        <v>53</v>
      </c>
      <c r="AP32">
        <v>63</v>
      </c>
      <c r="AQ32">
        <v>65</v>
      </c>
      <c r="AR32">
        <v>56</v>
      </c>
      <c r="AS32">
        <v>53</v>
      </c>
      <c r="AT32">
        <v>33</v>
      </c>
      <c r="AU32">
        <v>57</v>
      </c>
      <c r="AV32">
        <v>45</v>
      </c>
      <c r="AW32">
        <v>37</v>
      </c>
      <c r="AX32">
        <v>48</v>
      </c>
      <c r="AY32">
        <v>57</v>
      </c>
      <c r="AZ32">
        <v>50</v>
      </c>
      <c r="BA32">
        <v>71</v>
      </c>
      <c r="BB32">
        <v>74</v>
      </c>
      <c r="BC32">
        <v>57</v>
      </c>
      <c r="BD32">
        <v>33</v>
      </c>
      <c r="BE32">
        <v>70</v>
      </c>
      <c r="BF32">
        <v>57</v>
      </c>
      <c r="BG32">
        <v>79</v>
      </c>
      <c r="BH32">
        <v>60</v>
      </c>
      <c r="BI32">
        <v>85</v>
      </c>
      <c r="BJ32">
        <v>60</v>
      </c>
      <c r="BK32">
        <v>67</v>
      </c>
      <c r="BL32">
        <v>48</v>
      </c>
      <c r="BM32">
        <v>62</v>
      </c>
      <c r="BN32">
        <v>79</v>
      </c>
      <c r="BO32">
        <v>55</v>
      </c>
      <c r="BP32">
        <v>43</v>
      </c>
      <c r="BQ32">
        <v>55</v>
      </c>
      <c r="BR32">
        <v>58</v>
      </c>
      <c r="BS32">
        <v>0.55000000000000004</v>
      </c>
      <c r="BT32">
        <v>0.78</v>
      </c>
      <c r="BU32">
        <v>0.55000000000000004</v>
      </c>
      <c r="BV32">
        <v>56</v>
      </c>
      <c r="BW32">
        <v>0.6</v>
      </c>
      <c r="BX32" s="78">
        <f t="shared" si="9"/>
        <v>90</v>
      </c>
    </row>
    <row r="33" spans="1:76">
      <c r="A33" s="116"/>
      <c r="B33" s="94"/>
      <c r="C33" s="94"/>
      <c r="D33">
        <f>MIN(D32,90)/MAX(D32,90)</f>
        <v>0.74444444444444446</v>
      </c>
      <c r="E33">
        <f t="shared" ref="E33:BP33" si="30">MIN(E32,90)/MAX(E32,90)</f>
        <v>0.74444444444444446</v>
      </c>
      <c r="F33">
        <f t="shared" si="30"/>
        <v>0.64444444444444449</v>
      </c>
      <c r="G33">
        <f t="shared" si="30"/>
        <v>0.34444444444444444</v>
      </c>
      <c r="H33">
        <f t="shared" si="30"/>
        <v>0.66666666666666663</v>
      </c>
      <c r="I33">
        <f t="shared" si="30"/>
        <v>0.75555555555555554</v>
      </c>
      <c r="J33">
        <f t="shared" si="30"/>
        <v>0.76666666666666672</v>
      </c>
      <c r="K33">
        <f t="shared" si="30"/>
        <v>0.67777777777777781</v>
      </c>
      <c r="L33">
        <f t="shared" si="30"/>
        <v>0.77777777777777779</v>
      </c>
      <c r="M33">
        <f t="shared" si="30"/>
        <v>0.66666666666666663</v>
      </c>
      <c r="N33">
        <f t="shared" si="30"/>
        <v>0.64444444444444449</v>
      </c>
      <c r="O33">
        <f t="shared" si="30"/>
        <v>0.94444444444444442</v>
      </c>
      <c r="P33">
        <f t="shared" si="30"/>
        <v>0.56666666666666665</v>
      </c>
      <c r="Q33">
        <f t="shared" si="30"/>
        <v>0.88888888888888884</v>
      </c>
      <c r="R33">
        <f t="shared" si="30"/>
        <v>0.53333333333333333</v>
      </c>
      <c r="S33">
        <f t="shared" si="30"/>
        <v>6.4444444444444436E-3</v>
      </c>
      <c r="T33">
        <f t="shared" si="30"/>
        <v>6.6666666666666662E-3</v>
      </c>
      <c r="U33">
        <f t="shared" si="30"/>
        <v>2.1111111111111113E-3</v>
      </c>
      <c r="V33">
        <f t="shared" si="30"/>
        <v>0.13333333333333333</v>
      </c>
      <c r="W33">
        <f t="shared" si="30"/>
        <v>0.66666666666666663</v>
      </c>
      <c r="X33">
        <f t="shared" si="30"/>
        <v>7.0000000000000001E-3</v>
      </c>
      <c r="Y33">
        <f t="shared" si="30"/>
        <v>1</v>
      </c>
      <c r="Z33">
        <f t="shared" si="30"/>
        <v>0.66666666666666663</v>
      </c>
      <c r="AA33">
        <f t="shared" si="30"/>
        <v>8.7777777777777784E-3</v>
      </c>
      <c r="AB33">
        <f t="shared" si="30"/>
        <v>0.67777777777777781</v>
      </c>
      <c r="AC33">
        <f t="shared" si="30"/>
        <v>1</v>
      </c>
      <c r="AD33">
        <f t="shared" si="30"/>
        <v>0.67777777777777781</v>
      </c>
      <c r="AE33">
        <f t="shared" si="30"/>
        <v>7.4444444444444445E-3</v>
      </c>
      <c r="AF33">
        <f t="shared" si="30"/>
        <v>0.61111111111111116</v>
      </c>
      <c r="AG33">
        <f t="shared" si="30"/>
        <v>0.55555555555555558</v>
      </c>
      <c r="AH33">
        <f t="shared" si="30"/>
        <v>6.7777777777777775E-3</v>
      </c>
      <c r="AI33">
        <f t="shared" si="30"/>
        <v>0.52222222222222225</v>
      </c>
      <c r="AJ33">
        <f t="shared" si="30"/>
        <v>0.57777777777777772</v>
      </c>
      <c r="AK33">
        <f t="shared" si="30"/>
        <v>0.96666666666666667</v>
      </c>
      <c r="AL33">
        <f t="shared" si="30"/>
        <v>0.6333333333333333</v>
      </c>
      <c r="AM33">
        <f t="shared" si="30"/>
        <v>0.7</v>
      </c>
      <c r="AN33">
        <f t="shared" si="30"/>
        <v>0.72222222222222221</v>
      </c>
      <c r="AO33">
        <f t="shared" si="30"/>
        <v>0.58888888888888891</v>
      </c>
      <c r="AP33">
        <f t="shared" si="30"/>
        <v>0.7</v>
      </c>
      <c r="AQ33">
        <f t="shared" si="30"/>
        <v>0.72222222222222221</v>
      </c>
      <c r="AR33">
        <f t="shared" si="30"/>
        <v>0.62222222222222223</v>
      </c>
      <c r="AS33">
        <f t="shared" si="30"/>
        <v>0.58888888888888891</v>
      </c>
      <c r="AT33">
        <f t="shared" si="30"/>
        <v>0.36666666666666664</v>
      </c>
      <c r="AU33">
        <f t="shared" si="30"/>
        <v>0.6333333333333333</v>
      </c>
      <c r="AV33">
        <f t="shared" si="30"/>
        <v>0.5</v>
      </c>
      <c r="AW33">
        <f t="shared" si="30"/>
        <v>0.41111111111111109</v>
      </c>
      <c r="AX33">
        <f t="shared" si="30"/>
        <v>0.53333333333333333</v>
      </c>
      <c r="AY33">
        <f t="shared" si="30"/>
        <v>0.6333333333333333</v>
      </c>
      <c r="AZ33">
        <f t="shared" si="30"/>
        <v>0.55555555555555558</v>
      </c>
      <c r="BA33">
        <f t="shared" si="30"/>
        <v>0.78888888888888886</v>
      </c>
      <c r="BB33">
        <f t="shared" si="30"/>
        <v>0.82222222222222219</v>
      </c>
      <c r="BC33">
        <f t="shared" si="30"/>
        <v>0.6333333333333333</v>
      </c>
      <c r="BD33">
        <f t="shared" si="30"/>
        <v>0.36666666666666664</v>
      </c>
      <c r="BE33">
        <f t="shared" si="30"/>
        <v>0.77777777777777779</v>
      </c>
      <c r="BF33">
        <f t="shared" si="30"/>
        <v>0.6333333333333333</v>
      </c>
      <c r="BG33">
        <f t="shared" si="30"/>
        <v>0.87777777777777777</v>
      </c>
      <c r="BH33">
        <f t="shared" si="30"/>
        <v>0.66666666666666663</v>
      </c>
      <c r="BI33">
        <f t="shared" si="30"/>
        <v>0.94444444444444442</v>
      </c>
      <c r="BJ33">
        <f t="shared" si="30"/>
        <v>0.66666666666666663</v>
      </c>
      <c r="BK33">
        <f t="shared" si="30"/>
        <v>0.74444444444444446</v>
      </c>
      <c r="BL33">
        <f t="shared" si="30"/>
        <v>0.53333333333333333</v>
      </c>
      <c r="BM33">
        <f t="shared" si="30"/>
        <v>0.68888888888888888</v>
      </c>
      <c r="BN33">
        <f t="shared" si="30"/>
        <v>0.87777777777777777</v>
      </c>
      <c r="BO33">
        <f t="shared" si="30"/>
        <v>0.61111111111111116</v>
      </c>
      <c r="BP33">
        <f t="shared" si="30"/>
        <v>0.4777777777777778</v>
      </c>
      <c r="BQ33">
        <f t="shared" ref="BQ33:BW33" si="31">MIN(BQ32,90)/MAX(BQ32,90)</f>
        <v>0.61111111111111116</v>
      </c>
      <c r="BR33">
        <f t="shared" si="31"/>
        <v>0.64444444444444449</v>
      </c>
      <c r="BS33">
        <f t="shared" si="31"/>
        <v>6.1111111111111114E-3</v>
      </c>
      <c r="BT33">
        <f t="shared" si="31"/>
        <v>8.6666666666666663E-3</v>
      </c>
      <c r="BU33">
        <f t="shared" si="31"/>
        <v>6.1111111111111114E-3</v>
      </c>
      <c r="BV33">
        <f t="shared" si="31"/>
        <v>0.62222222222222223</v>
      </c>
      <c r="BW33">
        <f t="shared" si="31"/>
        <v>6.6666666666666662E-3</v>
      </c>
      <c r="BX33" s="78"/>
    </row>
    <row r="34" spans="1:76" ht="14.25">
      <c r="A34" s="116"/>
      <c r="B34" s="92" t="s">
        <v>87</v>
      </c>
      <c r="C34" s="92" t="s">
        <v>82</v>
      </c>
      <c r="D34">
        <v>1.45</v>
      </c>
      <c r="E34">
        <v>1.45</v>
      </c>
      <c r="F34">
        <v>1.25</v>
      </c>
      <c r="G34">
        <v>2</v>
      </c>
      <c r="H34">
        <v>1.25</v>
      </c>
      <c r="I34">
        <v>2.5</v>
      </c>
      <c r="J34">
        <v>2.5</v>
      </c>
      <c r="K34">
        <v>1.2</v>
      </c>
      <c r="L34">
        <v>1.45</v>
      </c>
      <c r="M34">
        <v>3.12</v>
      </c>
      <c r="N34">
        <v>2.0499999999999998</v>
      </c>
      <c r="O34">
        <v>3</v>
      </c>
      <c r="P34">
        <v>3</v>
      </c>
      <c r="Q34">
        <v>3</v>
      </c>
      <c r="R34">
        <v>3</v>
      </c>
      <c r="S34">
        <v>3</v>
      </c>
      <c r="T34">
        <v>3</v>
      </c>
      <c r="U34">
        <v>4</v>
      </c>
      <c r="V34">
        <v>1.5</v>
      </c>
      <c r="W34">
        <v>1.5</v>
      </c>
      <c r="X34">
        <v>0.47</v>
      </c>
      <c r="Y34">
        <v>1.6</v>
      </c>
      <c r="Z34">
        <v>2.1</v>
      </c>
      <c r="AA34">
        <v>1</v>
      </c>
      <c r="AB34">
        <v>2.2000000000000002</v>
      </c>
      <c r="AC34">
        <v>1.6</v>
      </c>
      <c r="AD34">
        <v>2.2000000000000002</v>
      </c>
      <c r="AE34">
        <v>4.0999999999999996</v>
      </c>
      <c r="AF34">
        <v>1.6</v>
      </c>
      <c r="AG34">
        <v>1.6</v>
      </c>
      <c r="AH34">
        <v>0.5</v>
      </c>
      <c r="AI34">
        <v>5</v>
      </c>
      <c r="AJ34">
        <v>5</v>
      </c>
      <c r="AK34">
        <v>5</v>
      </c>
      <c r="AL34">
        <v>5.6</v>
      </c>
      <c r="AM34">
        <v>5</v>
      </c>
      <c r="AN34">
        <v>5</v>
      </c>
      <c r="AO34">
        <v>5</v>
      </c>
      <c r="AP34">
        <v>5</v>
      </c>
      <c r="AQ34">
        <v>1.8</v>
      </c>
      <c r="AR34">
        <v>1.5</v>
      </c>
      <c r="AS34">
        <v>1.8</v>
      </c>
      <c r="AT34">
        <v>1.5</v>
      </c>
      <c r="AU34">
        <v>1.5</v>
      </c>
      <c r="AV34">
        <v>1.5</v>
      </c>
      <c r="AW34">
        <v>1.5</v>
      </c>
      <c r="AY34">
        <v>1.5</v>
      </c>
      <c r="AZ34">
        <v>2.6</v>
      </c>
      <c r="BA34">
        <v>1.36</v>
      </c>
      <c r="BB34">
        <v>3.9</v>
      </c>
      <c r="BC34">
        <v>2</v>
      </c>
      <c r="BD34">
        <v>2.5</v>
      </c>
      <c r="BE34">
        <v>1</v>
      </c>
      <c r="BF34">
        <v>1</v>
      </c>
      <c r="BG34">
        <v>1</v>
      </c>
      <c r="BH34">
        <v>1</v>
      </c>
      <c r="BI34">
        <v>3</v>
      </c>
      <c r="BJ34">
        <v>0.25</v>
      </c>
      <c r="BK34">
        <v>2</v>
      </c>
      <c r="BL34">
        <v>2</v>
      </c>
      <c r="BM34">
        <v>2</v>
      </c>
      <c r="BN34">
        <v>1.95</v>
      </c>
      <c r="BO34">
        <v>2.3199999999999998</v>
      </c>
      <c r="BP34">
        <v>3.5</v>
      </c>
      <c r="BQ34">
        <v>2.6</v>
      </c>
      <c r="BR34">
        <v>2.2999999999999998</v>
      </c>
      <c r="BS34">
        <v>3</v>
      </c>
      <c r="BT34">
        <v>1.95</v>
      </c>
      <c r="BU34">
        <v>2.2999999999999998</v>
      </c>
      <c r="BV34">
        <v>2.8</v>
      </c>
      <c r="BW34">
        <v>2.2000000000000002</v>
      </c>
      <c r="BX34" s="78">
        <f t="shared" si="9"/>
        <v>5.6</v>
      </c>
    </row>
    <row r="35" spans="1:76">
      <c r="A35" s="116"/>
      <c r="B35" s="94"/>
      <c r="C35" s="94"/>
      <c r="D35">
        <f>MIN(D34,5.6)/MAX(D34,5.6)</f>
        <v>0.25892857142857145</v>
      </c>
      <c r="E35">
        <f t="shared" ref="E35:BP35" si="32">MIN(E34,5.6)/MAX(E34,5.6)</f>
        <v>0.25892857142857145</v>
      </c>
      <c r="F35">
        <f t="shared" si="32"/>
        <v>0.22321428571428573</v>
      </c>
      <c r="G35">
        <f t="shared" si="32"/>
        <v>0.35714285714285715</v>
      </c>
      <c r="H35">
        <f t="shared" si="32"/>
        <v>0.22321428571428573</v>
      </c>
      <c r="I35">
        <f t="shared" si="32"/>
        <v>0.44642857142857145</v>
      </c>
      <c r="J35">
        <f t="shared" si="32"/>
        <v>0.44642857142857145</v>
      </c>
      <c r="K35">
        <f t="shared" si="32"/>
        <v>0.2142857142857143</v>
      </c>
      <c r="L35">
        <f t="shared" si="32"/>
        <v>0.25892857142857145</v>
      </c>
      <c r="M35">
        <f t="shared" si="32"/>
        <v>0.55714285714285716</v>
      </c>
      <c r="N35">
        <f t="shared" si="32"/>
        <v>0.36607142857142855</v>
      </c>
      <c r="O35">
        <f t="shared" si="32"/>
        <v>0.5357142857142857</v>
      </c>
      <c r="P35">
        <f t="shared" si="32"/>
        <v>0.5357142857142857</v>
      </c>
      <c r="Q35">
        <f t="shared" si="32"/>
        <v>0.5357142857142857</v>
      </c>
      <c r="R35">
        <f t="shared" si="32"/>
        <v>0.5357142857142857</v>
      </c>
      <c r="S35">
        <f t="shared" si="32"/>
        <v>0.5357142857142857</v>
      </c>
      <c r="T35">
        <f t="shared" si="32"/>
        <v>0.5357142857142857</v>
      </c>
      <c r="U35">
        <f t="shared" si="32"/>
        <v>0.7142857142857143</v>
      </c>
      <c r="V35">
        <f t="shared" si="32"/>
        <v>0.26785714285714285</v>
      </c>
      <c r="W35">
        <f t="shared" si="32"/>
        <v>0.26785714285714285</v>
      </c>
      <c r="X35">
        <f t="shared" si="32"/>
        <v>8.3928571428571436E-2</v>
      </c>
      <c r="Y35">
        <f t="shared" si="32"/>
        <v>0.28571428571428575</v>
      </c>
      <c r="Z35">
        <f t="shared" si="32"/>
        <v>0.37500000000000006</v>
      </c>
      <c r="AA35">
        <f t="shared" si="32"/>
        <v>0.17857142857142858</v>
      </c>
      <c r="AB35">
        <f t="shared" si="32"/>
        <v>0.3928571428571429</v>
      </c>
      <c r="AC35">
        <f t="shared" si="32"/>
        <v>0.28571428571428575</v>
      </c>
      <c r="AD35">
        <f t="shared" si="32"/>
        <v>0.3928571428571429</v>
      </c>
      <c r="AE35">
        <f t="shared" si="32"/>
        <v>0.7321428571428571</v>
      </c>
      <c r="AF35">
        <f t="shared" si="32"/>
        <v>0.28571428571428575</v>
      </c>
      <c r="AG35">
        <f t="shared" si="32"/>
        <v>0.28571428571428575</v>
      </c>
      <c r="AH35">
        <f t="shared" si="32"/>
        <v>8.9285714285714288E-2</v>
      </c>
      <c r="AI35">
        <f t="shared" si="32"/>
        <v>0.8928571428571429</v>
      </c>
      <c r="AJ35">
        <f t="shared" si="32"/>
        <v>0.8928571428571429</v>
      </c>
      <c r="AK35">
        <f t="shared" si="32"/>
        <v>0.8928571428571429</v>
      </c>
      <c r="AL35">
        <f t="shared" si="32"/>
        <v>1</v>
      </c>
      <c r="AM35">
        <f t="shared" si="32"/>
        <v>0.8928571428571429</v>
      </c>
      <c r="AN35">
        <f t="shared" si="32"/>
        <v>0.8928571428571429</v>
      </c>
      <c r="AO35">
        <f t="shared" si="32"/>
        <v>0.8928571428571429</v>
      </c>
      <c r="AP35">
        <f t="shared" si="32"/>
        <v>0.8928571428571429</v>
      </c>
      <c r="AQ35">
        <f t="shared" si="32"/>
        <v>0.32142857142857145</v>
      </c>
      <c r="AR35">
        <f t="shared" si="32"/>
        <v>0.26785714285714285</v>
      </c>
      <c r="AS35">
        <f t="shared" si="32"/>
        <v>0.32142857142857145</v>
      </c>
      <c r="AT35">
        <f t="shared" si="32"/>
        <v>0.26785714285714285</v>
      </c>
      <c r="AU35">
        <f t="shared" si="32"/>
        <v>0.26785714285714285</v>
      </c>
      <c r="AV35">
        <f t="shared" si="32"/>
        <v>0.26785714285714285</v>
      </c>
      <c r="AW35">
        <f t="shared" si="32"/>
        <v>0.26785714285714285</v>
      </c>
      <c r="AX35">
        <f t="shared" si="32"/>
        <v>1</v>
      </c>
      <c r="AY35">
        <f t="shared" si="32"/>
        <v>0.26785714285714285</v>
      </c>
      <c r="AZ35">
        <f t="shared" si="32"/>
        <v>0.46428571428571436</v>
      </c>
      <c r="BA35">
        <f t="shared" si="32"/>
        <v>0.24285714285714288</v>
      </c>
      <c r="BB35">
        <f t="shared" si="32"/>
        <v>0.69642857142857151</v>
      </c>
      <c r="BC35">
        <f t="shared" si="32"/>
        <v>0.35714285714285715</v>
      </c>
      <c r="BD35">
        <f t="shared" si="32"/>
        <v>0.44642857142857145</v>
      </c>
      <c r="BE35">
        <f t="shared" si="32"/>
        <v>0.17857142857142858</v>
      </c>
      <c r="BF35">
        <f t="shared" si="32"/>
        <v>0.17857142857142858</v>
      </c>
      <c r="BG35">
        <f t="shared" si="32"/>
        <v>0.17857142857142858</v>
      </c>
      <c r="BH35">
        <f t="shared" si="32"/>
        <v>0.17857142857142858</v>
      </c>
      <c r="BI35">
        <f t="shared" si="32"/>
        <v>0.5357142857142857</v>
      </c>
      <c r="BJ35">
        <f t="shared" si="32"/>
        <v>4.4642857142857144E-2</v>
      </c>
      <c r="BK35">
        <f t="shared" si="32"/>
        <v>0.35714285714285715</v>
      </c>
      <c r="BL35">
        <f t="shared" si="32"/>
        <v>0.35714285714285715</v>
      </c>
      <c r="BM35">
        <f t="shared" si="32"/>
        <v>0.35714285714285715</v>
      </c>
      <c r="BN35">
        <f t="shared" si="32"/>
        <v>0.34821428571428575</v>
      </c>
      <c r="BO35">
        <f t="shared" si="32"/>
        <v>0.41428571428571426</v>
      </c>
      <c r="BP35">
        <f t="shared" si="32"/>
        <v>0.625</v>
      </c>
      <c r="BQ35">
        <f t="shared" ref="BQ35:BW35" si="33">MIN(BQ34,5.6)/MAX(BQ34,5.6)</f>
        <v>0.46428571428571436</v>
      </c>
      <c r="BR35">
        <f t="shared" si="33"/>
        <v>0.4107142857142857</v>
      </c>
      <c r="BS35">
        <f t="shared" si="33"/>
        <v>0.5357142857142857</v>
      </c>
      <c r="BT35">
        <f t="shared" si="33"/>
        <v>0.34821428571428575</v>
      </c>
      <c r="BU35">
        <f t="shared" si="33"/>
        <v>0.4107142857142857</v>
      </c>
      <c r="BV35">
        <f t="shared" si="33"/>
        <v>0.5</v>
      </c>
      <c r="BW35">
        <f t="shared" si="33"/>
        <v>0.3928571428571429</v>
      </c>
      <c r="BX35" s="78"/>
    </row>
    <row r="36" spans="1:76" ht="14.25">
      <c r="A36" s="111" t="s">
        <v>109</v>
      </c>
      <c r="B36" s="92" t="s">
        <v>89</v>
      </c>
      <c r="C36" s="92" t="s">
        <v>53</v>
      </c>
      <c r="D36">
        <v>1</v>
      </c>
      <c r="E36">
        <v>1</v>
      </c>
      <c r="F36">
        <v>1</v>
      </c>
      <c r="G36">
        <v>1</v>
      </c>
      <c r="H36">
        <v>1</v>
      </c>
      <c r="I36">
        <v>1</v>
      </c>
      <c r="J36">
        <v>1</v>
      </c>
      <c r="K36">
        <v>1</v>
      </c>
      <c r="L36">
        <v>1</v>
      </c>
      <c r="M36">
        <v>1</v>
      </c>
      <c r="N36">
        <v>1</v>
      </c>
      <c r="O36">
        <v>1</v>
      </c>
      <c r="P36">
        <v>1</v>
      </c>
      <c r="Q36">
        <v>1</v>
      </c>
      <c r="R36">
        <v>1</v>
      </c>
      <c r="S36">
        <v>1</v>
      </c>
      <c r="T36">
        <v>1</v>
      </c>
      <c r="U36">
        <v>1</v>
      </c>
      <c r="V36">
        <v>1E-3</v>
      </c>
      <c r="W36">
        <v>1</v>
      </c>
      <c r="X36">
        <v>1</v>
      </c>
      <c r="Y36">
        <v>1</v>
      </c>
      <c r="Z36">
        <v>1</v>
      </c>
      <c r="AA36">
        <v>1</v>
      </c>
      <c r="AB36">
        <v>1</v>
      </c>
      <c r="AC36">
        <v>1E-3</v>
      </c>
      <c r="AD36">
        <v>1</v>
      </c>
      <c r="AE36">
        <v>1</v>
      </c>
      <c r="AF36">
        <v>1E-3</v>
      </c>
      <c r="AG36">
        <v>1</v>
      </c>
      <c r="AH36">
        <v>1</v>
      </c>
      <c r="AI36">
        <v>1</v>
      </c>
      <c r="AJ36">
        <v>1</v>
      </c>
      <c r="AK36">
        <v>1</v>
      </c>
      <c r="AL36">
        <v>1</v>
      </c>
      <c r="AM36">
        <v>1</v>
      </c>
      <c r="AN36">
        <v>1</v>
      </c>
      <c r="AO36">
        <v>1</v>
      </c>
      <c r="AP36">
        <v>1</v>
      </c>
      <c r="AQ36">
        <v>1</v>
      </c>
      <c r="AR36">
        <v>1</v>
      </c>
      <c r="AS36">
        <v>1</v>
      </c>
      <c r="AT36">
        <v>1</v>
      </c>
      <c r="AU36">
        <v>1</v>
      </c>
      <c r="AV36">
        <v>1</v>
      </c>
      <c r="AW36">
        <v>1</v>
      </c>
      <c r="AX36">
        <v>1</v>
      </c>
      <c r="AY36">
        <v>1</v>
      </c>
      <c r="AZ36">
        <v>1</v>
      </c>
      <c r="BA36">
        <v>1</v>
      </c>
      <c r="BB36">
        <v>1</v>
      </c>
      <c r="BC36">
        <v>1</v>
      </c>
      <c r="BD36">
        <v>1</v>
      </c>
      <c r="BE36">
        <v>1</v>
      </c>
      <c r="BF36">
        <v>1</v>
      </c>
      <c r="BG36">
        <v>1</v>
      </c>
      <c r="BH36">
        <v>1</v>
      </c>
      <c r="BI36">
        <v>1</v>
      </c>
      <c r="BJ36">
        <v>1E-3</v>
      </c>
      <c r="BK36">
        <v>1</v>
      </c>
      <c r="BL36">
        <v>1</v>
      </c>
      <c r="BM36">
        <v>1</v>
      </c>
      <c r="BN36">
        <v>1</v>
      </c>
      <c r="BO36">
        <v>1</v>
      </c>
      <c r="BP36">
        <v>1</v>
      </c>
      <c r="BQ36">
        <v>1</v>
      </c>
      <c r="BR36">
        <v>1</v>
      </c>
      <c r="BS36">
        <v>1</v>
      </c>
      <c r="BT36">
        <v>1</v>
      </c>
      <c r="BU36">
        <v>1</v>
      </c>
      <c r="BV36">
        <v>1</v>
      </c>
      <c r="BW36">
        <v>1</v>
      </c>
      <c r="BX36" s="78">
        <f t="shared" si="9"/>
        <v>1</v>
      </c>
    </row>
    <row r="37" spans="1:76">
      <c r="A37" s="111"/>
      <c r="B37" s="94"/>
      <c r="C37" s="94"/>
      <c r="D37">
        <f>MIN(D36,1)/MAX(D36,1)</f>
        <v>1</v>
      </c>
      <c r="E37">
        <f t="shared" ref="E37:BP37" si="34">MIN(E36,1)/MAX(E36,1)</f>
        <v>1</v>
      </c>
      <c r="F37">
        <f t="shared" si="34"/>
        <v>1</v>
      </c>
      <c r="G37">
        <f t="shared" si="34"/>
        <v>1</v>
      </c>
      <c r="H37">
        <f t="shared" si="34"/>
        <v>1</v>
      </c>
      <c r="I37">
        <f t="shared" si="34"/>
        <v>1</v>
      </c>
      <c r="J37">
        <f t="shared" si="34"/>
        <v>1</v>
      </c>
      <c r="K37">
        <f t="shared" si="34"/>
        <v>1</v>
      </c>
      <c r="L37">
        <f t="shared" si="34"/>
        <v>1</v>
      </c>
      <c r="M37">
        <f t="shared" si="34"/>
        <v>1</v>
      </c>
      <c r="N37">
        <f t="shared" si="34"/>
        <v>1</v>
      </c>
      <c r="O37">
        <f t="shared" si="34"/>
        <v>1</v>
      </c>
      <c r="P37">
        <f t="shared" si="34"/>
        <v>1</v>
      </c>
      <c r="Q37">
        <f t="shared" si="34"/>
        <v>1</v>
      </c>
      <c r="R37">
        <f t="shared" si="34"/>
        <v>1</v>
      </c>
      <c r="S37">
        <f t="shared" si="34"/>
        <v>1</v>
      </c>
      <c r="T37">
        <f t="shared" si="34"/>
        <v>1</v>
      </c>
      <c r="U37">
        <f t="shared" si="34"/>
        <v>1</v>
      </c>
      <c r="V37">
        <f t="shared" si="34"/>
        <v>1E-3</v>
      </c>
      <c r="W37">
        <f t="shared" si="34"/>
        <v>1</v>
      </c>
      <c r="X37">
        <f t="shared" si="34"/>
        <v>1</v>
      </c>
      <c r="Y37">
        <f t="shared" si="34"/>
        <v>1</v>
      </c>
      <c r="Z37">
        <f t="shared" si="34"/>
        <v>1</v>
      </c>
      <c r="AA37">
        <f t="shared" si="34"/>
        <v>1</v>
      </c>
      <c r="AB37">
        <f t="shared" si="34"/>
        <v>1</v>
      </c>
      <c r="AC37">
        <f t="shared" si="34"/>
        <v>1E-3</v>
      </c>
      <c r="AD37">
        <f t="shared" si="34"/>
        <v>1</v>
      </c>
      <c r="AE37">
        <f t="shared" si="34"/>
        <v>1</v>
      </c>
      <c r="AF37">
        <f t="shared" si="34"/>
        <v>1E-3</v>
      </c>
      <c r="AG37">
        <f t="shared" si="34"/>
        <v>1</v>
      </c>
      <c r="AH37">
        <f t="shared" si="34"/>
        <v>1</v>
      </c>
      <c r="AI37">
        <f t="shared" si="34"/>
        <v>1</v>
      </c>
      <c r="AJ37">
        <f t="shared" si="34"/>
        <v>1</v>
      </c>
      <c r="AK37">
        <f t="shared" si="34"/>
        <v>1</v>
      </c>
      <c r="AL37">
        <f t="shared" si="34"/>
        <v>1</v>
      </c>
      <c r="AM37">
        <f t="shared" si="34"/>
        <v>1</v>
      </c>
      <c r="AN37">
        <f t="shared" si="34"/>
        <v>1</v>
      </c>
      <c r="AO37">
        <f t="shared" si="34"/>
        <v>1</v>
      </c>
      <c r="AP37">
        <f t="shared" si="34"/>
        <v>1</v>
      </c>
      <c r="AQ37">
        <f t="shared" si="34"/>
        <v>1</v>
      </c>
      <c r="AR37">
        <f t="shared" si="34"/>
        <v>1</v>
      </c>
      <c r="AS37">
        <f t="shared" si="34"/>
        <v>1</v>
      </c>
      <c r="AT37">
        <f t="shared" si="34"/>
        <v>1</v>
      </c>
      <c r="AU37">
        <f t="shared" si="34"/>
        <v>1</v>
      </c>
      <c r="AV37">
        <f t="shared" si="34"/>
        <v>1</v>
      </c>
      <c r="AW37">
        <f t="shared" si="34"/>
        <v>1</v>
      </c>
      <c r="AX37">
        <f t="shared" si="34"/>
        <v>1</v>
      </c>
      <c r="AY37">
        <f t="shared" si="34"/>
        <v>1</v>
      </c>
      <c r="AZ37">
        <f t="shared" si="34"/>
        <v>1</v>
      </c>
      <c r="BA37">
        <f t="shared" si="34"/>
        <v>1</v>
      </c>
      <c r="BB37">
        <f t="shared" si="34"/>
        <v>1</v>
      </c>
      <c r="BC37">
        <f t="shared" si="34"/>
        <v>1</v>
      </c>
      <c r="BD37">
        <f t="shared" si="34"/>
        <v>1</v>
      </c>
      <c r="BE37">
        <f t="shared" si="34"/>
        <v>1</v>
      </c>
      <c r="BF37">
        <f t="shared" si="34"/>
        <v>1</v>
      </c>
      <c r="BG37">
        <f t="shared" si="34"/>
        <v>1</v>
      </c>
      <c r="BH37">
        <f t="shared" si="34"/>
        <v>1</v>
      </c>
      <c r="BI37">
        <f t="shared" si="34"/>
        <v>1</v>
      </c>
      <c r="BJ37">
        <f t="shared" si="34"/>
        <v>1E-3</v>
      </c>
      <c r="BK37">
        <f t="shared" si="34"/>
        <v>1</v>
      </c>
      <c r="BL37">
        <f t="shared" si="34"/>
        <v>1</v>
      </c>
      <c r="BM37">
        <f t="shared" si="34"/>
        <v>1</v>
      </c>
      <c r="BN37">
        <f t="shared" si="34"/>
        <v>1</v>
      </c>
      <c r="BO37">
        <f t="shared" si="34"/>
        <v>1</v>
      </c>
      <c r="BP37">
        <f t="shared" si="34"/>
        <v>1</v>
      </c>
      <c r="BQ37">
        <f t="shared" ref="BQ37:BW37" si="35">MIN(BQ36,1)/MAX(BQ36,1)</f>
        <v>1</v>
      </c>
      <c r="BR37">
        <f t="shared" si="35"/>
        <v>1</v>
      </c>
      <c r="BS37">
        <f t="shared" si="35"/>
        <v>1</v>
      </c>
      <c r="BT37">
        <f t="shared" si="35"/>
        <v>1</v>
      </c>
      <c r="BU37">
        <f t="shared" si="35"/>
        <v>1</v>
      </c>
      <c r="BV37">
        <f t="shared" si="35"/>
        <v>1</v>
      </c>
      <c r="BW37">
        <f t="shared" si="35"/>
        <v>1</v>
      </c>
      <c r="BX37" s="78"/>
    </row>
    <row r="38" spans="1:76" ht="14.25">
      <c r="A38" s="111"/>
      <c r="B38" s="92" t="s">
        <v>90</v>
      </c>
      <c r="C38" s="92" t="s">
        <v>53</v>
      </c>
      <c r="D38">
        <v>1</v>
      </c>
      <c r="E38">
        <v>1</v>
      </c>
      <c r="F38">
        <v>1</v>
      </c>
      <c r="G38">
        <v>1</v>
      </c>
      <c r="H38">
        <v>1</v>
      </c>
      <c r="I38">
        <v>1</v>
      </c>
      <c r="J38">
        <v>1</v>
      </c>
      <c r="K38">
        <v>1</v>
      </c>
      <c r="L38">
        <v>1</v>
      </c>
      <c r="M38">
        <v>1</v>
      </c>
      <c r="N38">
        <v>1</v>
      </c>
      <c r="O38">
        <v>1</v>
      </c>
      <c r="P38">
        <v>1</v>
      </c>
      <c r="Q38">
        <v>1</v>
      </c>
      <c r="R38">
        <v>1</v>
      </c>
      <c r="S38">
        <v>1</v>
      </c>
      <c r="T38">
        <v>1</v>
      </c>
      <c r="U38">
        <v>1</v>
      </c>
      <c r="V38">
        <v>1E-3</v>
      </c>
      <c r="W38">
        <v>1</v>
      </c>
      <c r="X38">
        <v>1</v>
      </c>
      <c r="Y38">
        <v>1</v>
      </c>
      <c r="Z38">
        <v>1</v>
      </c>
      <c r="AA38">
        <v>1</v>
      </c>
      <c r="AB38">
        <v>1</v>
      </c>
      <c r="AC38">
        <v>1</v>
      </c>
      <c r="AD38">
        <v>1</v>
      </c>
      <c r="AE38">
        <v>1</v>
      </c>
      <c r="AF38">
        <v>1E-3</v>
      </c>
      <c r="AG38">
        <v>1</v>
      </c>
      <c r="AH38">
        <v>1</v>
      </c>
      <c r="AI38">
        <v>1</v>
      </c>
      <c r="AJ38">
        <v>1</v>
      </c>
      <c r="AK38">
        <v>1</v>
      </c>
      <c r="AL38">
        <v>1</v>
      </c>
      <c r="AM38">
        <v>1</v>
      </c>
      <c r="AN38">
        <v>1</v>
      </c>
      <c r="AO38">
        <v>1</v>
      </c>
      <c r="AP38">
        <v>1</v>
      </c>
      <c r="AQ38">
        <v>1</v>
      </c>
      <c r="AR38">
        <v>1</v>
      </c>
      <c r="AS38">
        <v>1</v>
      </c>
      <c r="AT38">
        <v>1</v>
      </c>
      <c r="AU38">
        <v>1</v>
      </c>
      <c r="AV38">
        <v>1</v>
      </c>
      <c r="AW38">
        <v>1</v>
      </c>
      <c r="AX38">
        <v>1</v>
      </c>
      <c r="AY38">
        <v>1</v>
      </c>
      <c r="AZ38">
        <v>1</v>
      </c>
      <c r="BA38">
        <v>1</v>
      </c>
      <c r="BB38">
        <v>1</v>
      </c>
      <c r="BC38">
        <v>1</v>
      </c>
      <c r="BD38">
        <v>1</v>
      </c>
      <c r="BE38">
        <v>1</v>
      </c>
      <c r="BF38">
        <v>1</v>
      </c>
      <c r="BG38">
        <v>1</v>
      </c>
      <c r="BH38">
        <v>1</v>
      </c>
      <c r="BI38">
        <v>1</v>
      </c>
      <c r="BJ38">
        <v>1</v>
      </c>
      <c r="BK38">
        <v>1</v>
      </c>
      <c r="BL38">
        <v>1</v>
      </c>
      <c r="BM38">
        <v>1</v>
      </c>
      <c r="BN38">
        <v>1</v>
      </c>
      <c r="BO38">
        <v>1</v>
      </c>
      <c r="BP38">
        <v>1</v>
      </c>
      <c r="BQ38">
        <v>1</v>
      </c>
      <c r="BR38">
        <v>1</v>
      </c>
      <c r="BS38">
        <v>1</v>
      </c>
      <c r="BT38">
        <v>1</v>
      </c>
      <c r="BU38">
        <v>1</v>
      </c>
      <c r="BV38">
        <v>1</v>
      </c>
      <c r="BW38">
        <v>1</v>
      </c>
      <c r="BX38" s="78">
        <f t="shared" si="9"/>
        <v>1</v>
      </c>
    </row>
    <row r="39" spans="1:76">
      <c r="A39" s="111"/>
      <c r="B39" s="94"/>
      <c r="C39" s="94"/>
      <c r="D39">
        <f>MIN(D38,1)/MAX(D38,1)</f>
        <v>1</v>
      </c>
      <c r="E39">
        <f t="shared" ref="E39:BP39" si="36">MIN(E38,1)/MAX(E38,1)</f>
        <v>1</v>
      </c>
      <c r="F39">
        <f t="shared" si="36"/>
        <v>1</v>
      </c>
      <c r="G39">
        <f t="shared" si="36"/>
        <v>1</v>
      </c>
      <c r="H39">
        <f t="shared" si="36"/>
        <v>1</v>
      </c>
      <c r="I39">
        <f t="shared" si="36"/>
        <v>1</v>
      </c>
      <c r="J39">
        <f t="shared" si="36"/>
        <v>1</v>
      </c>
      <c r="K39">
        <f t="shared" si="36"/>
        <v>1</v>
      </c>
      <c r="L39">
        <f t="shared" si="36"/>
        <v>1</v>
      </c>
      <c r="M39">
        <f t="shared" si="36"/>
        <v>1</v>
      </c>
      <c r="N39">
        <f t="shared" si="36"/>
        <v>1</v>
      </c>
      <c r="O39">
        <f t="shared" si="36"/>
        <v>1</v>
      </c>
      <c r="P39">
        <f t="shared" si="36"/>
        <v>1</v>
      </c>
      <c r="Q39">
        <f t="shared" si="36"/>
        <v>1</v>
      </c>
      <c r="R39">
        <f t="shared" si="36"/>
        <v>1</v>
      </c>
      <c r="S39">
        <f t="shared" si="36"/>
        <v>1</v>
      </c>
      <c r="T39">
        <f t="shared" si="36"/>
        <v>1</v>
      </c>
      <c r="U39">
        <f t="shared" si="36"/>
        <v>1</v>
      </c>
      <c r="V39">
        <f t="shared" si="36"/>
        <v>1E-3</v>
      </c>
      <c r="W39">
        <f t="shared" si="36"/>
        <v>1</v>
      </c>
      <c r="X39">
        <f t="shared" si="36"/>
        <v>1</v>
      </c>
      <c r="Y39">
        <f t="shared" si="36"/>
        <v>1</v>
      </c>
      <c r="Z39">
        <f t="shared" si="36"/>
        <v>1</v>
      </c>
      <c r="AA39">
        <f t="shared" si="36"/>
        <v>1</v>
      </c>
      <c r="AB39">
        <f t="shared" si="36"/>
        <v>1</v>
      </c>
      <c r="AC39">
        <f t="shared" si="36"/>
        <v>1</v>
      </c>
      <c r="AD39">
        <f t="shared" si="36"/>
        <v>1</v>
      </c>
      <c r="AE39">
        <f t="shared" si="36"/>
        <v>1</v>
      </c>
      <c r="AF39">
        <f t="shared" si="36"/>
        <v>1E-3</v>
      </c>
      <c r="AG39">
        <f t="shared" si="36"/>
        <v>1</v>
      </c>
      <c r="AH39">
        <f t="shared" si="36"/>
        <v>1</v>
      </c>
      <c r="AI39">
        <f t="shared" si="36"/>
        <v>1</v>
      </c>
      <c r="AJ39">
        <f t="shared" si="36"/>
        <v>1</v>
      </c>
      <c r="AK39">
        <f t="shared" si="36"/>
        <v>1</v>
      </c>
      <c r="AL39">
        <f t="shared" si="36"/>
        <v>1</v>
      </c>
      <c r="AM39">
        <f t="shared" si="36"/>
        <v>1</v>
      </c>
      <c r="AN39">
        <f t="shared" si="36"/>
        <v>1</v>
      </c>
      <c r="AO39">
        <f t="shared" si="36"/>
        <v>1</v>
      </c>
      <c r="AP39">
        <f t="shared" si="36"/>
        <v>1</v>
      </c>
      <c r="AQ39">
        <f t="shared" si="36"/>
        <v>1</v>
      </c>
      <c r="AR39">
        <f t="shared" si="36"/>
        <v>1</v>
      </c>
      <c r="AS39">
        <f t="shared" si="36"/>
        <v>1</v>
      </c>
      <c r="AT39">
        <f t="shared" si="36"/>
        <v>1</v>
      </c>
      <c r="AU39">
        <f t="shared" si="36"/>
        <v>1</v>
      </c>
      <c r="AV39">
        <f t="shared" si="36"/>
        <v>1</v>
      </c>
      <c r="AW39">
        <f t="shared" si="36"/>
        <v>1</v>
      </c>
      <c r="AX39">
        <f t="shared" si="36"/>
        <v>1</v>
      </c>
      <c r="AY39">
        <f t="shared" si="36"/>
        <v>1</v>
      </c>
      <c r="AZ39">
        <f t="shared" si="36"/>
        <v>1</v>
      </c>
      <c r="BA39">
        <f t="shared" si="36"/>
        <v>1</v>
      </c>
      <c r="BB39">
        <f t="shared" si="36"/>
        <v>1</v>
      </c>
      <c r="BC39">
        <f t="shared" si="36"/>
        <v>1</v>
      </c>
      <c r="BD39">
        <f t="shared" si="36"/>
        <v>1</v>
      </c>
      <c r="BE39">
        <f t="shared" si="36"/>
        <v>1</v>
      </c>
      <c r="BF39">
        <f t="shared" si="36"/>
        <v>1</v>
      </c>
      <c r="BG39">
        <f t="shared" si="36"/>
        <v>1</v>
      </c>
      <c r="BH39">
        <f t="shared" si="36"/>
        <v>1</v>
      </c>
      <c r="BI39">
        <f t="shared" si="36"/>
        <v>1</v>
      </c>
      <c r="BJ39">
        <f t="shared" si="36"/>
        <v>1</v>
      </c>
      <c r="BK39">
        <f t="shared" si="36"/>
        <v>1</v>
      </c>
      <c r="BL39">
        <f t="shared" si="36"/>
        <v>1</v>
      </c>
      <c r="BM39">
        <f t="shared" si="36"/>
        <v>1</v>
      </c>
      <c r="BN39">
        <f t="shared" si="36"/>
        <v>1</v>
      </c>
      <c r="BO39">
        <f t="shared" si="36"/>
        <v>1</v>
      </c>
      <c r="BP39">
        <f t="shared" si="36"/>
        <v>1</v>
      </c>
      <c r="BQ39">
        <f t="shared" ref="BQ39:BW39" si="37">MIN(BQ38,1)/MAX(BQ38,1)</f>
        <v>1</v>
      </c>
      <c r="BR39">
        <f t="shared" si="37"/>
        <v>1</v>
      </c>
      <c r="BS39">
        <f t="shared" si="37"/>
        <v>1</v>
      </c>
      <c r="BT39">
        <f t="shared" si="37"/>
        <v>1</v>
      </c>
      <c r="BU39">
        <f t="shared" si="37"/>
        <v>1</v>
      </c>
      <c r="BV39">
        <f t="shared" si="37"/>
        <v>1</v>
      </c>
      <c r="BW39">
        <f t="shared" si="37"/>
        <v>1</v>
      </c>
      <c r="BX39" s="78"/>
    </row>
    <row r="40" spans="1:76" ht="14.25">
      <c r="A40" s="111"/>
      <c r="B40" s="92" t="s">
        <v>91</v>
      </c>
      <c r="C40" s="92" t="s">
        <v>53</v>
      </c>
      <c r="D40">
        <v>1E-3</v>
      </c>
      <c r="E40">
        <v>1</v>
      </c>
      <c r="F40">
        <v>1</v>
      </c>
      <c r="G40">
        <v>1</v>
      </c>
      <c r="H40">
        <v>1</v>
      </c>
      <c r="I40">
        <v>1</v>
      </c>
      <c r="J40">
        <v>1</v>
      </c>
      <c r="K40">
        <v>1</v>
      </c>
      <c r="L40">
        <v>1</v>
      </c>
      <c r="M40">
        <v>1</v>
      </c>
      <c r="N40">
        <v>1</v>
      </c>
      <c r="O40">
        <v>1</v>
      </c>
      <c r="P40">
        <v>1</v>
      </c>
      <c r="Q40">
        <v>1</v>
      </c>
      <c r="R40">
        <v>1</v>
      </c>
      <c r="S40">
        <v>1</v>
      </c>
      <c r="T40">
        <v>1</v>
      </c>
      <c r="U40">
        <v>1</v>
      </c>
      <c r="V40">
        <v>1E-3</v>
      </c>
      <c r="W40">
        <v>1</v>
      </c>
      <c r="X40">
        <v>1</v>
      </c>
      <c r="Y40">
        <v>1</v>
      </c>
      <c r="Z40">
        <v>1</v>
      </c>
      <c r="AA40">
        <v>1</v>
      </c>
      <c r="AB40">
        <v>1</v>
      </c>
      <c r="AC40">
        <v>1</v>
      </c>
      <c r="AD40">
        <v>1</v>
      </c>
      <c r="AE40">
        <v>1</v>
      </c>
      <c r="AF40">
        <v>1E-3</v>
      </c>
      <c r="AG40">
        <v>1</v>
      </c>
      <c r="AH40">
        <v>1</v>
      </c>
      <c r="AI40">
        <v>1</v>
      </c>
      <c r="AJ40">
        <v>1</v>
      </c>
      <c r="AK40">
        <v>1</v>
      </c>
      <c r="AL40">
        <v>1</v>
      </c>
      <c r="AM40">
        <v>1</v>
      </c>
      <c r="AN40">
        <v>1</v>
      </c>
      <c r="AO40">
        <v>1</v>
      </c>
      <c r="AP40">
        <v>1</v>
      </c>
      <c r="AQ40">
        <v>1</v>
      </c>
      <c r="AR40">
        <v>1</v>
      </c>
      <c r="AS40">
        <v>1</v>
      </c>
      <c r="AT40">
        <v>1</v>
      </c>
      <c r="AU40">
        <v>1</v>
      </c>
      <c r="AV40">
        <v>1</v>
      </c>
      <c r="AW40">
        <v>1</v>
      </c>
      <c r="AX40">
        <v>1</v>
      </c>
      <c r="AY40">
        <v>1</v>
      </c>
      <c r="AZ40">
        <v>1</v>
      </c>
      <c r="BA40">
        <v>1</v>
      </c>
      <c r="BB40">
        <v>1</v>
      </c>
      <c r="BC40">
        <v>1</v>
      </c>
      <c r="BD40">
        <v>1</v>
      </c>
      <c r="BE40">
        <v>1</v>
      </c>
      <c r="BF40">
        <v>1</v>
      </c>
      <c r="BG40">
        <v>1</v>
      </c>
      <c r="BH40">
        <v>1</v>
      </c>
      <c r="BI40">
        <v>1</v>
      </c>
      <c r="BJ40">
        <v>1E-3</v>
      </c>
      <c r="BK40">
        <v>1</v>
      </c>
      <c r="BL40">
        <v>1</v>
      </c>
      <c r="BM40">
        <v>1</v>
      </c>
      <c r="BN40">
        <v>1</v>
      </c>
      <c r="BO40">
        <v>1</v>
      </c>
      <c r="BP40">
        <v>1</v>
      </c>
      <c r="BQ40">
        <v>1</v>
      </c>
      <c r="BR40">
        <v>1</v>
      </c>
      <c r="BS40">
        <v>1</v>
      </c>
      <c r="BT40">
        <v>1</v>
      </c>
      <c r="BU40">
        <v>1</v>
      </c>
      <c r="BV40">
        <v>1</v>
      </c>
      <c r="BW40">
        <v>1</v>
      </c>
      <c r="BX40" s="78">
        <f t="shared" si="9"/>
        <v>1</v>
      </c>
    </row>
    <row r="41" spans="1:76">
      <c r="A41" s="111"/>
      <c r="B41" s="94"/>
      <c r="C41" s="94"/>
      <c r="D41">
        <f>MIN(D40,1)/MAX(D40,1)</f>
        <v>1E-3</v>
      </c>
      <c r="E41">
        <f t="shared" ref="E41:BP41" si="38">MIN(E40,1)/MAX(E40,1)</f>
        <v>1</v>
      </c>
      <c r="F41">
        <f t="shared" si="38"/>
        <v>1</v>
      </c>
      <c r="G41">
        <f t="shared" si="38"/>
        <v>1</v>
      </c>
      <c r="H41">
        <f t="shared" si="38"/>
        <v>1</v>
      </c>
      <c r="I41">
        <f t="shared" si="38"/>
        <v>1</v>
      </c>
      <c r="J41">
        <f t="shared" si="38"/>
        <v>1</v>
      </c>
      <c r="K41">
        <f t="shared" si="38"/>
        <v>1</v>
      </c>
      <c r="L41">
        <f t="shared" si="38"/>
        <v>1</v>
      </c>
      <c r="M41">
        <f t="shared" si="38"/>
        <v>1</v>
      </c>
      <c r="N41">
        <f t="shared" si="38"/>
        <v>1</v>
      </c>
      <c r="O41">
        <f t="shared" si="38"/>
        <v>1</v>
      </c>
      <c r="P41">
        <f t="shared" si="38"/>
        <v>1</v>
      </c>
      <c r="Q41">
        <f t="shared" si="38"/>
        <v>1</v>
      </c>
      <c r="R41">
        <f t="shared" si="38"/>
        <v>1</v>
      </c>
      <c r="S41">
        <f t="shared" si="38"/>
        <v>1</v>
      </c>
      <c r="T41">
        <f t="shared" si="38"/>
        <v>1</v>
      </c>
      <c r="U41">
        <f t="shared" si="38"/>
        <v>1</v>
      </c>
      <c r="V41">
        <f t="shared" si="38"/>
        <v>1E-3</v>
      </c>
      <c r="W41">
        <f t="shared" si="38"/>
        <v>1</v>
      </c>
      <c r="X41">
        <f t="shared" si="38"/>
        <v>1</v>
      </c>
      <c r="Y41">
        <f t="shared" si="38"/>
        <v>1</v>
      </c>
      <c r="Z41">
        <f t="shared" si="38"/>
        <v>1</v>
      </c>
      <c r="AA41">
        <f t="shared" si="38"/>
        <v>1</v>
      </c>
      <c r="AB41">
        <f t="shared" si="38"/>
        <v>1</v>
      </c>
      <c r="AC41">
        <f t="shared" si="38"/>
        <v>1</v>
      </c>
      <c r="AD41">
        <f t="shared" si="38"/>
        <v>1</v>
      </c>
      <c r="AE41">
        <f t="shared" si="38"/>
        <v>1</v>
      </c>
      <c r="AF41">
        <f t="shared" si="38"/>
        <v>1E-3</v>
      </c>
      <c r="AG41">
        <f t="shared" si="38"/>
        <v>1</v>
      </c>
      <c r="AH41">
        <f t="shared" si="38"/>
        <v>1</v>
      </c>
      <c r="AI41">
        <f t="shared" si="38"/>
        <v>1</v>
      </c>
      <c r="AJ41">
        <f t="shared" si="38"/>
        <v>1</v>
      </c>
      <c r="AK41">
        <f t="shared" si="38"/>
        <v>1</v>
      </c>
      <c r="AL41">
        <f t="shared" si="38"/>
        <v>1</v>
      </c>
      <c r="AM41">
        <f t="shared" si="38"/>
        <v>1</v>
      </c>
      <c r="AN41">
        <f t="shared" si="38"/>
        <v>1</v>
      </c>
      <c r="AO41">
        <f t="shared" si="38"/>
        <v>1</v>
      </c>
      <c r="AP41">
        <f t="shared" si="38"/>
        <v>1</v>
      </c>
      <c r="AQ41">
        <f t="shared" si="38"/>
        <v>1</v>
      </c>
      <c r="AR41">
        <f t="shared" si="38"/>
        <v>1</v>
      </c>
      <c r="AS41">
        <f t="shared" si="38"/>
        <v>1</v>
      </c>
      <c r="AT41">
        <f t="shared" si="38"/>
        <v>1</v>
      </c>
      <c r="AU41">
        <f t="shared" si="38"/>
        <v>1</v>
      </c>
      <c r="AV41">
        <f t="shared" si="38"/>
        <v>1</v>
      </c>
      <c r="AW41">
        <f t="shared" si="38"/>
        <v>1</v>
      </c>
      <c r="AX41">
        <f t="shared" si="38"/>
        <v>1</v>
      </c>
      <c r="AY41">
        <f t="shared" si="38"/>
        <v>1</v>
      </c>
      <c r="AZ41">
        <f t="shared" si="38"/>
        <v>1</v>
      </c>
      <c r="BA41">
        <f t="shared" si="38"/>
        <v>1</v>
      </c>
      <c r="BB41">
        <f t="shared" si="38"/>
        <v>1</v>
      </c>
      <c r="BC41">
        <f t="shared" si="38"/>
        <v>1</v>
      </c>
      <c r="BD41">
        <f t="shared" si="38"/>
        <v>1</v>
      </c>
      <c r="BE41">
        <f t="shared" si="38"/>
        <v>1</v>
      </c>
      <c r="BF41">
        <f t="shared" si="38"/>
        <v>1</v>
      </c>
      <c r="BG41">
        <f t="shared" si="38"/>
        <v>1</v>
      </c>
      <c r="BH41">
        <f t="shared" si="38"/>
        <v>1</v>
      </c>
      <c r="BI41">
        <f t="shared" si="38"/>
        <v>1</v>
      </c>
      <c r="BJ41">
        <f t="shared" si="38"/>
        <v>1E-3</v>
      </c>
      <c r="BK41">
        <f t="shared" si="38"/>
        <v>1</v>
      </c>
      <c r="BL41">
        <f t="shared" si="38"/>
        <v>1</v>
      </c>
      <c r="BM41">
        <f t="shared" si="38"/>
        <v>1</v>
      </c>
      <c r="BN41">
        <f t="shared" si="38"/>
        <v>1</v>
      </c>
      <c r="BO41">
        <f t="shared" si="38"/>
        <v>1</v>
      </c>
      <c r="BP41">
        <f t="shared" si="38"/>
        <v>1</v>
      </c>
      <c r="BQ41">
        <f t="shared" ref="BQ41:BW41" si="39">MIN(BQ40,1)/MAX(BQ40,1)</f>
        <v>1</v>
      </c>
      <c r="BR41">
        <f t="shared" si="39"/>
        <v>1</v>
      </c>
      <c r="BS41">
        <f t="shared" si="39"/>
        <v>1</v>
      </c>
      <c r="BT41">
        <f t="shared" si="39"/>
        <v>1</v>
      </c>
      <c r="BU41">
        <f t="shared" si="39"/>
        <v>1</v>
      </c>
      <c r="BV41">
        <f t="shared" si="39"/>
        <v>1</v>
      </c>
      <c r="BW41">
        <f t="shared" si="39"/>
        <v>1</v>
      </c>
      <c r="BX41" s="78"/>
    </row>
    <row r="42" spans="1:76" ht="14.25">
      <c r="A42" s="111"/>
      <c r="B42" s="92" t="s">
        <v>92</v>
      </c>
      <c r="C42" s="92" t="s">
        <v>53</v>
      </c>
      <c r="D42">
        <v>1E-3</v>
      </c>
      <c r="E42">
        <v>1</v>
      </c>
      <c r="F42">
        <v>1</v>
      </c>
      <c r="G42">
        <v>1</v>
      </c>
      <c r="H42">
        <v>1</v>
      </c>
      <c r="I42">
        <v>1</v>
      </c>
      <c r="J42">
        <v>1</v>
      </c>
      <c r="K42">
        <v>1</v>
      </c>
      <c r="L42">
        <v>1</v>
      </c>
      <c r="M42">
        <v>1</v>
      </c>
      <c r="N42">
        <v>1</v>
      </c>
      <c r="O42">
        <v>1</v>
      </c>
      <c r="P42">
        <v>1</v>
      </c>
      <c r="Q42">
        <v>1</v>
      </c>
      <c r="R42">
        <v>1</v>
      </c>
      <c r="S42">
        <v>1</v>
      </c>
      <c r="T42">
        <v>1</v>
      </c>
      <c r="U42">
        <v>1</v>
      </c>
      <c r="V42">
        <v>1E-3</v>
      </c>
      <c r="W42">
        <v>1</v>
      </c>
      <c r="X42">
        <v>1</v>
      </c>
      <c r="Y42">
        <v>1</v>
      </c>
      <c r="Z42">
        <v>1</v>
      </c>
      <c r="AA42">
        <v>1</v>
      </c>
      <c r="AB42">
        <v>1</v>
      </c>
      <c r="AC42">
        <v>1</v>
      </c>
      <c r="AD42">
        <v>1</v>
      </c>
      <c r="AE42">
        <v>1</v>
      </c>
      <c r="AF42">
        <v>1E-3</v>
      </c>
      <c r="AG42">
        <v>1</v>
      </c>
      <c r="AH42">
        <v>1</v>
      </c>
      <c r="AI42">
        <v>1</v>
      </c>
      <c r="AJ42">
        <v>1</v>
      </c>
      <c r="AK42">
        <v>1</v>
      </c>
      <c r="AL42">
        <v>1</v>
      </c>
      <c r="AM42">
        <v>1</v>
      </c>
      <c r="AN42">
        <v>1</v>
      </c>
      <c r="AO42">
        <v>1</v>
      </c>
      <c r="AP42">
        <v>1</v>
      </c>
      <c r="AQ42">
        <v>1</v>
      </c>
      <c r="AR42">
        <v>1</v>
      </c>
      <c r="AS42">
        <v>1</v>
      </c>
      <c r="AT42">
        <v>1</v>
      </c>
      <c r="AU42">
        <v>1</v>
      </c>
      <c r="AV42">
        <v>1</v>
      </c>
      <c r="AW42">
        <v>1</v>
      </c>
      <c r="AX42">
        <v>1</v>
      </c>
      <c r="AY42">
        <v>1</v>
      </c>
      <c r="AZ42">
        <v>1</v>
      </c>
      <c r="BA42">
        <v>1</v>
      </c>
      <c r="BB42">
        <v>1</v>
      </c>
      <c r="BC42">
        <v>1</v>
      </c>
      <c r="BD42">
        <v>1</v>
      </c>
      <c r="BE42">
        <v>1</v>
      </c>
      <c r="BF42">
        <v>1E-3</v>
      </c>
      <c r="BG42">
        <v>1</v>
      </c>
      <c r="BH42">
        <v>1</v>
      </c>
      <c r="BI42">
        <v>1</v>
      </c>
      <c r="BJ42">
        <v>1E-3</v>
      </c>
      <c r="BK42">
        <v>1</v>
      </c>
      <c r="BL42">
        <v>1</v>
      </c>
      <c r="BM42">
        <v>1</v>
      </c>
      <c r="BN42">
        <v>1</v>
      </c>
      <c r="BO42">
        <v>1</v>
      </c>
      <c r="BP42">
        <v>1</v>
      </c>
      <c r="BQ42">
        <v>1</v>
      </c>
      <c r="BR42">
        <v>1</v>
      </c>
      <c r="BS42">
        <v>1</v>
      </c>
      <c r="BT42">
        <v>1</v>
      </c>
      <c r="BU42">
        <v>1</v>
      </c>
      <c r="BV42">
        <v>1</v>
      </c>
      <c r="BW42">
        <v>1</v>
      </c>
      <c r="BX42" s="78">
        <f t="shared" si="9"/>
        <v>1</v>
      </c>
    </row>
    <row r="43" spans="1:76">
      <c r="A43" s="111"/>
      <c r="B43" s="94"/>
      <c r="C43" s="94"/>
      <c r="D43">
        <f>MIN(D42,1)/MAX(D42,1)</f>
        <v>1E-3</v>
      </c>
      <c r="E43">
        <f t="shared" ref="E43:BP43" si="40">MIN(E42,1)/MAX(E42,1)</f>
        <v>1</v>
      </c>
      <c r="F43">
        <f t="shared" si="40"/>
        <v>1</v>
      </c>
      <c r="G43">
        <f t="shared" si="40"/>
        <v>1</v>
      </c>
      <c r="H43">
        <f t="shared" si="40"/>
        <v>1</v>
      </c>
      <c r="I43">
        <f t="shared" si="40"/>
        <v>1</v>
      </c>
      <c r="J43">
        <f t="shared" si="40"/>
        <v>1</v>
      </c>
      <c r="K43">
        <f t="shared" si="40"/>
        <v>1</v>
      </c>
      <c r="L43">
        <f t="shared" si="40"/>
        <v>1</v>
      </c>
      <c r="M43">
        <f t="shared" si="40"/>
        <v>1</v>
      </c>
      <c r="N43">
        <f t="shared" si="40"/>
        <v>1</v>
      </c>
      <c r="O43">
        <f t="shared" si="40"/>
        <v>1</v>
      </c>
      <c r="P43">
        <f t="shared" si="40"/>
        <v>1</v>
      </c>
      <c r="Q43">
        <f t="shared" si="40"/>
        <v>1</v>
      </c>
      <c r="R43">
        <f t="shared" si="40"/>
        <v>1</v>
      </c>
      <c r="S43">
        <f t="shared" si="40"/>
        <v>1</v>
      </c>
      <c r="T43">
        <f t="shared" si="40"/>
        <v>1</v>
      </c>
      <c r="U43">
        <f t="shared" si="40"/>
        <v>1</v>
      </c>
      <c r="V43">
        <f t="shared" si="40"/>
        <v>1E-3</v>
      </c>
      <c r="W43">
        <f t="shared" si="40"/>
        <v>1</v>
      </c>
      <c r="X43">
        <f t="shared" si="40"/>
        <v>1</v>
      </c>
      <c r="Y43">
        <f t="shared" si="40"/>
        <v>1</v>
      </c>
      <c r="Z43">
        <f t="shared" si="40"/>
        <v>1</v>
      </c>
      <c r="AA43">
        <f t="shared" si="40"/>
        <v>1</v>
      </c>
      <c r="AB43">
        <f t="shared" si="40"/>
        <v>1</v>
      </c>
      <c r="AC43">
        <f t="shared" si="40"/>
        <v>1</v>
      </c>
      <c r="AD43">
        <f t="shared" si="40"/>
        <v>1</v>
      </c>
      <c r="AE43">
        <f t="shared" si="40"/>
        <v>1</v>
      </c>
      <c r="AF43">
        <f t="shared" si="40"/>
        <v>1E-3</v>
      </c>
      <c r="AG43">
        <f t="shared" si="40"/>
        <v>1</v>
      </c>
      <c r="AH43">
        <f t="shared" si="40"/>
        <v>1</v>
      </c>
      <c r="AI43">
        <f t="shared" si="40"/>
        <v>1</v>
      </c>
      <c r="AJ43">
        <f t="shared" si="40"/>
        <v>1</v>
      </c>
      <c r="AK43">
        <f t="shared" si="40"/>
        <v>1</v>
      </c>
      <c r="AL43">
        <f t="shared" si="40"/>
        <v>1</v>
      </c>
      <c r="AM43">
        <f t="shared" si="40"/>
        <v>1</v>
      </c>
      <c r="AN43">
        <f t="shared" si="40"/>
        <v>1</v>
      </c>
      <c r="AO43">
        <f t="shared" si="40"/>
        <v>1</v>
      </c>
      <c r="AP43">
        <f t="shared" si="40"/>
        <v>1</v>
      </c>
      <c r="AQ43">
        <f t="shared" si="40"/>
        <v>1</v>
      </c>
      <c r="AR43">
        <f t="shared" si="40"/>
        <v>1</v>
      </c>
      <c r="AS43">
        <f t="shared" si="40"/>
        <v>1</v>
      </c>
      <c r="AT43">
        <f t="shared" si="40"/>
        <v>1</v>
      </c>
      <c r="AU43">
        <f t="shared" si="40"/>
        <v>1</v>
      </c>
      <c r="AV43">
        <f t="shared" si="40"/>
        <v>1</v>
      </c>
      <c r="AW43">
        <f t="shared" si="40"/>
        <v>1</v>
      </c>
      <c r="AX43">
        <f t="shared" si="40"/>
        <v>1</v>
      </c>
      <c r="AY43">
        <f t="shared" si="40"/>
        <v>1</v>
      </c>
      <c r="AZ43">
        <f t="shared" si="40"/>
        <v>1</v>
      </c>
      <c r="BA43">
        <f t="shared" si="40"/>
        <v>1</v>
      </c>
      <c r="BB43">
        <f t="shared" si="40"/>
        <v>1</v>
      </c>
      <c r="BC43">
        <f t="shared" si="40"/>
        <v>1</v>
      </c>
      <c r="BD43">
        <f t="shared" si="40"/>
        <v>1</v>
      </c>
      <c r="BE43">
        <f t="shared" si="40"/>
        <v>1</v>
      </c>
      <c r="BF43">
        <f t="shared" si="40"/>
        <v>1E-3</v>
      </c>
      <c r="BG43">
        <f t="shared" si="40"/>
        <v>1</v>
      </c>
      <c r="BH43">
        <f t="shared" si="40"/>
        <v>1</v>
      </c>
      <c r="BI43">
        <f t="shared" si="40"/>
        <v>1</v>
      </c>
      <c r="BJ43">
        <f t="shared" si="40"/>
        <v>1E-3</v>
      </c>
      <c r="BK43">
        <f t="shared" si="40"/>
        <v>1</v>
      </c>
      <c r="BL43">
        <f t="shared" si="40"/>
        <v>1</v>
      </c>
      <c r="BM43">
        <f t="shared" si="40"/>
        <v>1</v>
      </c>
      <c r="BN43">
        <f t="shared" si="40"/>
        <v>1</v>
      </c>
      <c r="BO43">
        <f t="shared" si="40"/>
        <v>1</v>
      </c>
      <c r="BP43">
        <f t="shared" si="40"/>
        <v>1</v>
      </c>
      <c r="BQ43">
        <f t="shared" ref="BQ43:BW43" si="41">MIN(BQ42,1)/MAX(BQ42,1)</f>
        <v>1</v>
      </c>
      <c r="BR43">
        <f t="shared" si="41"/>
        <v>1</v>
      </c>
      <c r="BS43">
        <f t="shared" si="41"/>
        <v>1</v>
      </c>
      <c r="BT43">
        <f t="shared" si="41"/>
        <v>1</v>
      </c>
      <c r="BU43">
        <f t="shared" si="41"/>
        <v>1</v>
      </c>
      <c r="BV43">
        <f t="shared" si="41"/>
        <v>1</v>
      </c>
      <c r="BW43">
        <f t="shared" si="41"/>
        <v>1</v>
      </c>
      <c r="BX43" s="78"/>
    </row>
    <row r="44" spans="1:76" ht="28.5">
      <c r="A44" s="112"/>
      <c r="B44" s="92" t="s">
        <v>93</v>
      </c>
      <c r="C44" s="92" t="s">
        <v>53</v>
      </c>
      <c r="D44">
        <v>1</v>
      </c>
      <c r="E44">
        <v>1</v>
      </c>
      <c r="F44">
        <v>1</v>
      </c>
      <c r="G44">
        <v>1</v>
      </c>
      <c r="H44">
        <v>1</v>
      </c>
      <c r="I44">
        <v>1</v>
      </c>
      <c r="J44">
        <v>1</v>
      </c>
      <c r="K44">
        <v>1</v>
      </c>
      <c r="L44">
        <v>1</v>
      </c>
      <c r="M44">
        <v>1</v>
      </c>
      <c r="N44">
        <v>1</v>
      </c>
      <c r="O44">
        <v>1E-3</v>
      </c>
      <c r="P44">
        <v>1E-3</v>
      </c>
      <c r="Q44">
        <v>1E-3</v>
      </c>
      <c r="R44">
        <v>1E-3</v>
      </c>
      <c r="S44">
        <v>1E-3</v>
      </c>
      <c r="T44">
        <v>1E-3</v>
      </c>
      <c r="U44">
        <v>1E-3</v>
      </c>
      <c r="V44">
        <v>1E-3</v>
      </c>
      <c r="W44">
        <v>1</v>
      </c>
      <c r="X44">
        <v>1</v>
      </c>
      <c r="Y44">
        <v>1</v>
      </c>
      <c r="Z44">
        <v>1</v>
      </c>
      <c r="AA44">
        <v>1</v>
      </c>
      <c r="AB44">
        <v>1</v>
      </c>
      <c r="AC44">
        <v>1</v>
      </c>
      <c r="AD44">
        <v>1</v>
      </c>
      <c r="AE44">
        <v>1</v>
      </c>
      <c r="AF44">
        <v>1E-3</v>
      </c>
      <c r="AG44">
        <v>1</v>
      </c>
      <c r="AH44">
        <v>1</v>
      </c>
      <c r="AI44">
        <v>1</v>
      </c>
      <c r="AJ44">
        <v>1</v>
      </c>
      <c r="AK44">
        <v>1</v>
      </c>
      <c r="AL44">
        <v>1</v>
      </c>
      <c r="AM44">
        <v>1</v>
      </c>
      <c r="AN44">
        <v>1</v>
      </c>
      <c r="AO44">
        <v>1</v>
      </c>
      <c r="AP44">
        <v>1</v>
      </c>
      <c r="AQ44">
        <v>1</v>
      </c>
      <c r="AR44">
        <v>1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D44">
        <v>1</v>
      </c>
      <c r="BE44">
        <v>1E-3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 s="78">
        <f t="shared" si="9"/>
        <v>1</v>
      </c>
    </row>
    <row r="45" spans="1:76">
      <c r="A45" s="112"/>
      <c r="B45" s="94"/>
      <c r="C45" s="94"/>
      <c r="D45">
        <f>MIN(D44,1)/MAX(D44,1)</f>
        <v>1</v>
      </c>
      <c r="E45">
        <f t="shared" ref="E45:BP45" si="42">MIN(E44,1)/MAX(E44,1)</f>
        <v>1</v>
      </c>
      <c r="F45">
        <f t="shared" si="42"/>
        <v>1</v>
      </c>
      <c r="G45">
        <f t="shared" si="42"/>
        <v>1</v>
      </c>
      <c r="H45">
        <f t="shared" si="42"/>
        <v>1</v>
      </c>
      <c r="I45">
        <f t="shared" si="42"/>
        <v>1</v>
      </c>
      <c r="J45">
        <f t="shared" si="42"/>
        <v>1</v>
      </c>
      <c r="K45">
        <f t="shared" si="42"/>
        <v>1</v>
      </c>
      <c r="L45">
        <f t="shared" si="42"/>
        <v>1</v>
      </c>
      <c r="M45">
        <f t="shared" si="42"/>
        <v>1</v>
      </c>
      <c r="N45">
        <f t="shared" si="42"/>
        <v>1</v>
      </c>
      <c r="O45">
        <f t="shared" si="42"/>
        <v>1E-3</v>
      </c>
      <c r="P45">
        <f t="shared" si="42"/>
        <v>1E-3</v>
      </c>
      <c r="Q45">
        <f t="shared" si="42"/>
        <v>1E-3</v>
      </c>
      <c r="R45">
        <f t="shared" si="42"/>
        <v>1E-3</v>
      </c>
      <c r="S45">
        <f t="shared" si="42"/>
        <v>1E-3</v>
      </c>
      <c r="T45">
        <f t="shared" si="42"/>
        <v>1E-3</v>
      </c>
      <c r="U45">
        <f t="shared" si="42"/>
        <v>1E-3</v>
      </c>
      <c r="V45">
        <f t="shared" si="42"/>
        <v>1E-3</v>
      </c>
      <c r="W45">
        <f t="shared" si="42"/>
        <v>1</v>
      </c>
      <c r="X45">
        <f t="shared" si="42"/>
        <v>1</v>
      </c>
      <c r="Y45">
        <f t="shared" si="42"/>
        <v>1</v>
      </c>
      <c r="Z45">
        <f t="shared" si="42"/>
        <v>1</v>
      </c>
      <c r="AA45">
        <f t="shared" si="42"/>
        <v>1</v>
      </c>
      <c r="AB45">
        <f t="shared" si="42"/>
        <v>1</v>
      </c>
      <c r="AC45">
        <f t="shared" si="42"/>
        <v>1</v>
      </c>
      <c r="AD45">
        <f t="shared" si="42"/>
        <v>1</v>
      </c>
      <c r="AE45">
        <f t="shared" si="42"/>
        <v>1</v>
      </c>
      <c r="AF45">
        <f t="shared" si="42"/>
        <v>1E-3</v>
      </c>
      <c r="AG45">
        <f t="shared" si="42"/>
        <v>1</v>
      </c>
      <c r="AH45">
        <f t="shared" si="42"/>
        <v>1</v>
      </c>
      <c r="AI45">
        <f t="shared" si="42"/>
        <v>1</v>
      </c>
      <c r="AJ45">
        <f t="shared" si="42"/>
        <v>1</v>
      </c>
      <c r="AK45">
        <f t="shared" si="42"/>
        <v>1</v>
      </c>
      <c r="AL45">
        <f t="shared" si="42"/>
        <v>1</v>
      </c>
      <c r="AM45">
        <f t="shared" si="42"/>
        <v>1</v>
      </c>
      <c r="AN45">
        <f t="shared" si="42"/>
        <v>1</v>
      </c>
      <c r="AO45">
        <f t="shared" si="42"/>
        <v>1</v>
      </c>
      <c r="AP45">
        <f t="shared" si="42"/>
        <v>1</v>
      </c>
      <c r="AQ45">
        <f t="shared" si="42"/>
        <v>1</v>
      </c>
      <c r="AR45">
        <f t="shared" si="42"/>
        <v>1</v>
      </c>
      <c r="AS45">
        <f t="shared" si="42"/>
        <v>1</v>
      </c>
      <c r="AT45">
        <f t="shared" si="42"/>
        <v>1</v>
      </c>
      <c r="AU45">
        <f t="shared" si="42"/>
        <v>1</v>
      </c>
      <c r="AV45">
        <f t="shared" si="42"/>
        <v>1</v>
      </c>
      <c r="AW45">
        <f t="shared" si="42"/>
        <v>1</v>
      </c>
      <c r="AX45">
        <f t="shared" si="42"/>
        <v>1</v>
      </c>
      <c r="AY45">
        <f t="shared" si="42"/>
        <v>1</v>
      </c>
      <c r="AZ45">
        <f t="shared" si="42"/>
        <v>1</v>
      </c>
      <c r="BA45">
        <f t="shared" si="42"/>
        <v>1</v>
      </c>
      <c r="BB45">
        <f t="shared" si="42"/>
        <v>1</v>
      </c>
      <c r="BC45">
        <f t="shared" si="42"/>
        <v>1</v>
      </c>
      <c r="BD45">
        <f t="shared" si="42"/>
        <v>1</v>
      </c>
      <c r="BE45">
        <f t="shared" si="42"/>
        <v>1E-3</v>
      </c>
      <c r="BF45">
        <f t="shared" si="42"/>
        <v>1</v>
      </c>
      <c r="BG45">
        <f t="shared" si="42"/>
        <v>1</v>
      </c>
      <c r="BH45">
        <f t="shared" si="42"/>
        <v>1</v>
      </c>
      <c r="BI45">
        <f t="shared" si="42"/>
        <v>1</v>
      </c>
      <c r="BJ45">
        <f t="shared" si="42"/>
        <v>1</v>
      </c>
      <c r="BK45">
        <f t="shared" si="42"/>
        <v>1</v>
      </c>
      <c r="BL45">
        <f t="shared" si="42"/>
        <v>1</v>
      </c>
      <c r="BM45">
        <f t="shared" si="42"/>
        <v>1</v>
      </c>
      <c r="BN45">
        <f t="shared" si="42"/>
        <v>1</v>
      </c>
      <c r="BO45">
        <f t="shared" si="42"/>
        <v>1</v>
      </c>
      <c r="BP45">
        <f t="shared" si="42"/>
        <v>1</v>
      </c>
      <c r="BQ45">
        <f t="shared" ref="BQ45:BW45" si="43">MIN(BQ44,1)/MAX(BQ44,1)</f>
        <v>1</v>
      </c>
      <c r="BR45">
        <f t="shared" si="43"/>
        <v>1</v>
      </c>
      <c r="BS45">
        <f t="shared" si="43"/>
        <v>1</v>
      </c>
      <c r="BT45">
        <f t="shared" si="43"/>
        <v>1</v>
      </c>
      <c r="BU45">
        <f t="shared" si="43"/>
        <v>1</v>
      </c>
      <c r="BV45">
        <f t="shared" si="43"/>
        <v>1</v>
      </c>
      <c r="BW45">
        <f t="shared" si="43"/>
        <v>1</v>
      </c>
      <c r="BX45" s="78"/>
    </row>
    <row r="46" spans="1:76" ht="28.5">
      <c r="A46" s="112"/>
      <c r="B46" s="92" t="s">
        <v>94</v>
      </c>
      <c r="C46" s="92" t="s">
        <v>53</v>
      </c>
      <c r="D46">
        <v>1E-3</v>
      </c>
      <c r="E46">
        <v>1E-3</v>
      </c>
      <c r="F46">
        <v>1E-3</v>
      </c>
      <c r="G46">
        <v>1E-3</v>
      </c>
      <c r="H46">
        <v>1E-3</v>
      </c>
      <c r="I46">
        <v>1E-3</v>
      </c>
      <c r="J46">
        <v>1E-3</v>
      </c>
      <c r="K46">
        <v>1E-3</v>
      </c>
      <c r="L46">
        <v>1E-3</v>
      </c>
      <c r="M46">
        <v>1E-3</v>
      </c>
      <c r="N46">
        <v>1E-3</v>
      </c>
      <c r="O46">
        <v>1E-3</v>
      </c>
      <c r="P46">
        <v>1</v>
      </c>
      <c r="Q46">
        <v>1E-3</v>
      </c>
      <c r="R46">
        <v>1E-3</v>
      </c>
      <c r="S46">
        <v>1E-3</v>
      </c>
      <c r="T46">
        <v>1E-3</v>
      </c>
      <c r="U46">
        <v>1E-3</v>
      </c>
      <c r="V46">
        <v>1E-3</v>
      </c>
      <c r="W46">
        <v>1E-3</v>
      </c>
      <c r="X46">
        <v>1E-3</v>
      </c>
      <c r="Y46">
        <v>1</v>
      </c>
      <c r="Z46">
        <v>1E-3</v>
      </c>
      <c r="AA46">
        <v>1E-3</v>
      </c>
      <c r="AB46">
        <v>1E-3</v>
      </c>
      <c r="AC46">
        <v>1E-3</v>
      </c>
      <c r="AD46">
        <v>1E-3</v>
      </c>
      <c r="AE46">
        <v>1E-3</v>
      </c>
      <c r="AF46">
        <v>1E-3</v>
      </c>
      <c r="AG46">
        <v>1</v>
      </c>
      <c r="AH46">
        <v>1E-3</v>
      </c>
      <c r="AI46">
        <v>1E-3</v>
      </c>
      <c r="AJ46">
        <v>1E-3</v>
      </c>
      <c r="AK46">
        <v>1</v>
      </c>
      <c r="AL46">
        <v>1</v>
      </c>
      <c r="AM46">
        <v>1</v>
      </c>
      <c r="AN46">
        <v>1</v>
      </c>
      <c r="AO46">
        <v>1E-3</v>
      </c>
      <c r="AP46">
        <v>1E-3</v>
      </c>
      <c r="AQ46">
        <v>1E-3</v>
      </c>
      <c r="AR46">
        <v>1E-3</v>
      </c>
      <c r="AS46">
        <v>1E-3</v>
      </c>
      <c r="AT46">
        <v>1E-3</v>
      </c>
      <c r="AU46">
        <v>1E-3</v>
      </c>
      <c r="AV46">
        <v>1E-3</v>
      </c>
      <c r="AW46">
        <v>1E-3</v>
      </c>
      <c r="AX46">
        <v>1E-3</v>
      </c>
      <c r="AY46">
        <v>1E-3</v>
      </c>
      <c r="AZ46">
        <v>1E-3</v>
      </c>
      <c r="BA46">
        <v>1E-3</v>
      </c>
      <c r="BB46">
        <v>1E-3</v>
      </c>
      <c r="BC46">
        <v>1E-3</v>
      </c>
      <c r="BD46">
        <v>1E-3</v>
      </c>
      <c r="BE46">
        <v>1E-3</v>
      </c>
      <c r="BF46">
        <v>1E-3</v>
      </c>
      <c r="BG46">
        <v>1E-3</v>
      </c>
      <c r="BH46">
        <v>1E-3</v>
      </c>
      <c r="BI46">
        <v>1E-3</v>
      </c>
      <c r="BJ46">
        <v>1E-3</v>
      </c>
      <c r="BK46">
        <v>1E-3</v>
      </c>
      <c r="BL46">
        <v>1E-3</v>
      </c>
      <c r="BM46">
        <v>1E-3</v>
      </c>
      <c r="BN46">
        <v>1E-3</v>
      </c>
      <c r="BO46">
        <v>1E-3</v>
      </c>
      <c r="BP46">
        <v>1E-3</v>
      </c>
      <c r="BQ46">
        <v>1E-3</v>
      </c>
      <c r="BR46">
        <v>1E-3</v>
      </c>
      <c r="BS46">
        <v>1E-3</v>
      </c>
      <c r="BT46">
        <v>1E-3</v>
      </c>
      <c r="BU46">
        <v>1E-3</v>
      </c>
      <c r="BV46">
        <v>1E-3</v>
      </c>
      <c r="BW46">
        <v>1E-3</v>
      </c>
      <c r="BX46" s="78">
        <f t="shared" si="9"/>
        <v>1</v>
      </c>
    </row>
    <row r="47" spans="1:76">
      <c r="A47" s="112"/>
      <c r="B47" s="94"/>
      <c r="C47" s="94"/>
      <c r="D47">
        <f>MIN(D46,1)/MAX(D46,1)</f>
        <v>1E-3</v>
      </c>
      <c r="E47">
        <f t="shared" ref="E47:BP47" si="44">MIN(E46,1)/MAX(E46,1)</f>
        <v>1E-3</v>
      </c>
      <c r="F47">
        <f t="shared" si="44"/>
        <v>1E-3</v>
      </c>
      <c r="G47">
        <f t="shared" si="44"/>
        <v>1E-3</v>
      </c>
      <c r="H47">
        <f t="shared" si="44"/>
        <v>1E-3</v>
      </c>
      <c r="I47">
        <f t="shared" si="44"/>
        <v>1E-3</v>
      </c>
      <c r="J47">
        <f t="shared" si="44"/>
        <v>1E-3</v>
      </c>
      <c r="K47">
        <f t="shared" si="44"/>
        <v>1E-3</v>
      </c>
      <c r="L47">
        <f t="shared" si="44"/>
        <v>1E-3</v>
      </c>
      <c r="M47">
        <f t="shared" si="44"/>
        <v>1E-3</v>
      </c>
      <c r="N47">
        <f t="shared" si="44"/>
        <v>1E-3</v>
      </c>
      <c r="O47">
        <f t="shared" si="44"/>
        <v>1E-3</v>
      </c>
      <c r="P47">
        <f t="shared" si="44"/>
        <v>1</v>
      </c>
      <c r="Q47">
        <f t="shared" si="44"/>
        <v>1E-3</v>
      </c>
      <c r="R47">
        <f t="shared" si="44"/>
        <v>1E-3</v>
      </c>
      <c r="S47">
        <f t="shared" si="44"/>
        <v>1E-3</v>
      </c>
      <c r="T47">
        <f t="shared" si="44"/>
        <v>1E-3</v>
      </c>
      <c r="U47">
        <f t="shared" si="44"/>
        <v>1E-3</v>
      </c>
      <c r="V47">
        <f t="shared" si="44"/>
        <v>1E-3</v>
      </c>
      <c r="W47">
        <f t="shared" si="44"/>
        <v>1E-3</v>
      </c>
      <c r="X47">
        <f t="shared" si="44"/>
        <v>1E-3</v>
      </c>
      <c r="Y47">
        <f t="shared" si="44"/>
        <v>1</v>
      </c>
      <c r="Z47">
        <f t="shared" si="44"/>
        <v>1E-3</v>
      </c>
      <c r="AA47">
        <f t="shared" si="44"/>
        <v>1E-3</v>
      </c>
      <c r="AB47">
        <f t="shared" si="44"/>
        <v>1E-3</v>
      </c>
      <c r="AC47">
        <f t="shared" si="44"/>
        <v>1E-3</v>
      </c>
      <c r="AD47">
        <f t="shared" si="44"/>
        <v>1E-3</v>
      </c>
      <c r="AE47">
        <f t="shared" si="44"/>
        <v>1E-3</v>
      </c>
      <c r="AF47">
        <f t="shared" si="44"/>
        <v>1E-3</v>
      </c>
      <c r="AG47">
        <f t="shared" si="44"/>
        <v>1</v>
      </c>
      <c r="AH47">
        <f t="shared" si="44"/>
        <v>1E-3</v>
      </c>
      <c r="AI47">
        <f t="shared" si="44"/>
        <v>1E-3</v>
      </c>
      <c r="AJ47">
        <f t="shared" si="44"/>
        <v>1E-3</v>
      </c>
      <c r="AK47">
        <f t="shared" si="44"/>
        <v>1</v>
      </c>
      <c r="AL47">
        <f t="shared" si="44"/>
        <v>1</v>
      </c>
      <c r="AM47">
        <f t="shared" si="44"/>
        <v>1</v>
      </c>
      <c r="AN47">
        <f t="shared" si="44"/>
        <v>1</v>
      </c>
      <c r="AO47">
        <f t="shared" si="44"/>
        <v>1E-3</v>
      </c>
      <c r="AP47">
        <f t="shared" si="44"/>
        <v>1E-3</v>
      </c>
      <c r="AQ47">
        <f t="shared" si="44"/>
        <v>1E-3</v>
      </c>
      <c r="AR47">
        <f t="shared" si="44"/>
        <v>1E-3</v>
      </c>
      <c r="AS47">
        <f t="shared" si="44"/>
        <v>1E-3</v>
      </c>
      <c r="AT47">
        <f t="shared" si="44"/>
        <v>1E-3</v>
      </c>
      <c r="AU47">
        <f t="shared" si="44"/>
        <v>1E-3</v>
      </c>
      <c r="AV47">
        <f t="shared" si="44"/>
        <v>1E-3</v>
      </c>
      <c r="AW47">
        <f t="shared" si="44"/>
        <v>1E-3</v>
      </c>
      <c r="AX47">
        <f t="shared" si="44"/>
        <v>1E-3</v>
      </c>
      <c r="AY47">
        <f t="shared" si="44"/>
        <v>1E-3</v>
      </c>
      <c r="AZ47">
        <f t="shared" si="44"/>
        <v>1E-3</v>
      </c>
      <c r="BA47">
        <f t="shared" si="44"/>
        <v>1E-3</v>
      </c>
      <c r="BB47">
        <f t="shared" si="44"/>
        <v>1E-3</v>
      </c>
      <c r="BC47">
        <f t="shared" si="44"/>
        <v>1E-3</v>
      </c>
      <c r="BD47">
        <f t="shared" si="44"/>
        <v>1E-3</v>
      </c>
      <c r="BE47">
        <f t="shared" si="44"/>
        <v>1E-3</v>
      </c>
      <c r="BF47">
        <f t="shared" si="44"/>
        <v>1E-3</v>
      </c>
      <c r="BG47">
        <f t="shared" si="44"/>
        <v>1E-3</v>
      </c>
      <c r="BH47">
        <f t="shared" si="44"/>
        <v>1E-3</v>
      </c>
      <c r="BI47">
        <f t="shared" si="44"/>
        <v>1E-3</v>
      </c>
      <c r="BJ47">
        <f t="shared" si="44"/>
        <v>1E-3</v>
      </c>
      <c r="BK47">
        <f t="shared" si="44"/>
        <v>1E-3</v>
      </c>
      <c r="BL47">
        <f t="shared" si="44"/>
        <v>1E-3</v>
      </c>
      <c r="BM47">
        <f t="shared" si="44"/>
        <v>1E-3</v>
      </c>
      <c r="BN47">
        <f t="shared" si="44"/>
        <v>1E-3</v>
      </c>
      <c r="BO47">
        <f t="shared" si="44"/>
        <v>1E-3</v>
      </c>
      <c r="BP47">
        <f t="shared" si="44"/>
        <v>1E-3</v>
      </c>
      <c r="BQ47">
        <f t="shared" ref="BQ47:BW47" si="45">MIN(BQ46,1)/MAX(BQ46,1)</f>
        <v>1E-3</v>
      </c>
      <c r="BR47">
        <f t="shared" si="45"/>
        <v>1E-3</v>
      </c>
      <c r="BS47">
        <f t="shared" si="45"/>
        <v>1E-3</v>
      </c>
      <c r="BT47">
        <f t="shared" si="45"/>
        <v>1E-3</v>
      </c>
      <c r="BU47">
        <f t="shared" si="45"/>
        <v>1E-3</v>
      </c>
      <c r="BV47">
        <f t="shared" si="45"/>
        <v>1E-3</v>
      </c>
      <c r="BW47">
        <f t="shared" si="45"/>
        <v>1E-3</v>
      </c>
      <c r="BX47" s="78"/>
    </row>
    <row r="48" spans="1:76" ht="28.5">
      <c r="A48" s="112"/>
      <c r="B48" s="92" t="s">
        <v>95</v>
      </c>
      <c r="C48" s="92" t="s">
        <v>96</v>
      </c>
      <c r="D48">
        <v>1</v>
      </c>
      <c r="E48">
        <v>1</v>
      </c>
      <c r="F48">
        <v>1</v>
      </c>
      <c r="G48">
        <v>1</v>
      </c>
      <c r="H48">
        <v>1</v>
      </c>
      <c r="I48">
        <v>1</v>
      </c>
      <c r="J48">
        <v>1</v>
      </c>
      <c r="K48">
        <v>1</v>
      </c>
      <c r="L48">
        <v>1</v>
      </c>
      <c r="M48">
        <v>1</v>
      </c>
      <c r="N48">
        <v>1</v>
      </c>
      <c r="O48">
        <v>1E-3</v>
      </c>
      <c r="P48">
        <v>1</v>
      </c>
      <c r="Q48">
        <v>1</v>
      </c>
      <c r="R48">
        <v>1E-3</v>
      </c>
      <c r="S48">
        <v>1E-3</v>
      </c>
      <c r="T48">
        <v>1E-3</v>
      </c>
      <c r="U48">
        <v>1E-3</v>
      </c>
      <c r="V48">
        <v>2</v>
      </c>
      <c r="W48">
        <v>1</v>
      </c>
      <c r="X48">
        <v>1</v>
      </c>
      <c r="Y48">
        <v>2</v>
      </c>
      <c r="Z48">
        <v>1E-3</v>
      </c>
      <c r="AA48">
        <v>1E-3</v>
      </c>
      <c r="AB48">
        <v>1E-3</v>
      </c>
      <c r="AC48">
        <v>1</v>
      </c>
      <c r="AD48">
        <v>1</v>
      </c>
      <c r="AE48">
        <v>0</v>
      </c>
      <c r="AF48">
        <v>1E-3</v>
      </c>
      <c r="AG48">
        <v>2</v>
      </c>
      <c r="AH48">
        <v>1E-3</v>
      </c>
      <c r="AI48">
        <v>1</v>
      </c>
      <c r="AJ48">
        <v>2</v>
      </c>
      <c r="AK48">
        <v>2</v>
      </c>
      <c r="AL48">
        <v>2</v>
      </c>
      <c r="AM48">
        <v>2</v>
      </c>
      <c r="AN48">
        <v>2</v>
      </c>
      <c r="AO48">
        <v>1E-3</v>
      </c>
      <c r="AP48">
        <v>2</v>
      </c>
      <c r="AQ48">
        <v>1</v>
      </c>
      <c r="AR48">
        <v>1</v>
      </c>
      <c r="AS48">
        <v>1</v>
      </c>
      <c r="AT48">
        <v>1</v>
      </c>
      <c r="AU48">
        <v>1</v>
      </c>
      <c r="AV48">
        <v>1</v>
      </c>
      <c r="AW48">
        <v>1</v>
      </c>
      <c r="AX48">
        <v>1</v>
      </c>
      <c r="AY48">
        <v>1</v>
      </c>
      <c r="AZ48">
        <v>1</v>
      </c>
      <c r="BA48">
        <v>1</v>
      </c>
      <c r="BB48">
        <v>1</v>
      </c>
      <c r="BC48">
        <v>1</v>
      </c>
      <c r="BD48">
        <v>1</v>
      </c>
      <c r="BE48">
        <v>1E-3</v>
      </c>
      <c r="BF48">
        <v>1E-3</v>
      </c>
      <c r="BG48">
        <v>1</v>
      </c>
      <c r="BH48">
        <v>1</v>
      </c>
      <c r="BI48">
        <v>1</v>
      </c>
      <c r="BJ48">
        <v>2</v>
      </c>
      <c r="BK48">
        <v>1E-3</v>
      </c>
      <c r="BL48">
        <v>1E-3</v>
      </c>
      <c r="BM48">
        <v>1E-3</v>
      </c>
      <c r="BN48">
        <v>1</v>
      </c>
      <c r="BO48">
        <v>1E-3</v>
      </c>
      <c r="BP48">
        <v>1E-3</v>
      </c>
      <c r="BQ48">
        <v>1E-3</v>
      </c>
      <c r="BR48">
        <v>1E-3</v>
      </c>
      <c r="BS48">
        <v>1E-3</v>
      </c>
      <c r="BT48">
        <v>2</v>
      </c>
      <c r="BU48">
        <v>1E-3</v>
      </c>
      <c r="BV48">
        <v>1E-3</v>
      </c>
      <c r="BW48">
        <v>1E-3</v>
      </c>
      <c r="BX48" s="78">
        <f t="shared" si="9"/>
        <v>2</v>
      </c>
    </row>
    <row r="49" spans="1:76">
      <c r="A49" s="112"/>
      <c r="B49" s="94"/>
      <c r="C49" s="94"/>
      <c r="D49">
        <f>MIN(D48,2)/MAX(D48,2)</f>
        <v>0.5</v>
      </c>
      <c r="E49">
        <f t="shared" ref="E49:BP49" si="46">MIN(E48,2)/MAX(E48,2)</f>
        <v>0.5</v>
      </c>
      <c r="F49">
        <f t="shared" si="46"/>
        <v>0.5</v>
      </c>
      <c r="G49">
        <f t="shared" si="46"/>
        <v>0.5</v>
      </c>
      <c r="H49">
        <f t="shared" si="46"/>
        <v>0.5</v>
      </c>
      <c r="I49">
        <f t="shared" si="46"/>
        <v>0.5</v>
      </c>
      <c r="J49">
        <f t="shared" si="46"/>
        <v>0.5</v>
      </c>
      <c r="K49">
        <f t="shared" si="46"/>
        <v>0.5</v>
      </c>
      <c r="L49">
        <f t="shared" si="46"/>
        <v>0.5</v>
      </c>
      <c r="M49">
        <f t="shared" si="46"/>
        <v>0.5</v>
      </c>
      <c r="N49">
        <f t="shared" si="46"/>
        <v>0.5</v>
      </c>
      <c r="O49">
        <f t="shared" si="46"/>
        <v>5.0000000000000001E-4</v>
      </c>
      <c r="P49">
        <f t="shared" si="46"/>
        <v>0.5</v>
      </c>
      <c r="Q49">
        <f t="shared" si="46"/>
        <v>0.5</v>
      </c>
      <c r="R49">
        <f t="shared" si="46"/>
        <v>5.0000000000000001E-4</v>
      </c>
      <c r="S49">
        <f t="shared" si="46"/>
        <v>5.0000000000000001E-4</v>
      </c>
      <c r="T49">
        <f t="shared" si="46"/>
        <v>5.0000000000000001E-4</v>
      </c>
      <c r="U49">
        <f t="shared" si="46"/>
        <v>5.0000000000000001E-4</v>
      </c>
      <c r="V49">
        <f t="shared" si="46"/>
        <v>1</v>
      </c>
      <c r="W49">
        <f t="shared" si="46"/>
        <v>0.5</v>
      </c>
      <c r="X49">
        <f t="shared" si="46"/>
        <v>0.5</v>
      </c>
      <c r="Y49">
        <f t="shared" si="46"/>
        <v>1</v>
      </c>
      <c r="Z49">
        <f t="shared" si="46"/>
        <v>5.0000000000000001E-4</v>
      </c>
      <c r="AA49">
        <f t="shared" si="46"/>
        <v>5.0000000000000001E-4</v>
      </c>
      <c r="AB49">
        <f t="shared" si="46"/>
        <v>5.0000000000000001E-4</v>
      </c>
      <c r="AC49">
        <f t="shared" si="46"/>
        <v>0.5</v>
      </c>
      <c r="AD49">
        <f t="shared" si="46"/>
        <v>0.5</v>
      </c>
      <c r="AE49">
        <f t="shared" si="46"/>
        <v>0</v>
      </c>
      <c r="AF49">
        <f t="shared" si="46"/>
        <v>5.0000000000000001E-4</v>
      </c>
      <c r="AG49">
        <f t="shared" si="46"/>
        <v>1</v>
      </c>
      <c r="AH49">
        <f t="shared" si="46"/>
        <v>5.0000000000000001E-4</v>
      </c>
      <c r="AI49">
        <f t="shared" si="46"/>
        <v>0.5</v>
      </c>
      <c r="AJ49">
        <f t="shared" si="46"/>
        <v>1</v>
      </c>
      <c r="AK49">
        <f t="shared" si="46"/>
        <v>1</v>
      </c>
      <c r="AL49">
        <f t="shared" si="46"/>
        <v>1</v>
      </c>
      <c r="AM49">
        <f t="shared" si="46"/>
        <v>1</v>
      </c>
      <c r="AN49">
        <f t="shared" si="46"/>
        <v>1</v>
      </c>
      <c r="AO49">
        <f t="shared" si="46"/>
        <v>5.0000000000000001E-4</v>
      </c>
      <c r="AP49">
        <f t="shared" si="46"/>
        <v>1</v>
      </c>
      <c r="AQ49">
        <f t="shared" si="46"/>
        <v>0.5</v>
      </c>
      <c r="AR49">
        <f t="shared" si="46"/>
        <v>0.5</v>
      </c>
      <c r="AS49">
        <f t="shared" si="46"/>
        <v>0.5</v>
      </c>
      <c r="AT49">
        <f t="shared" si="46"/>
        <v>0.5</v>
      </c>
      <c r="AU49">
        <f t="shared" si="46"/>
        <v>0.5</v>
      </c>
      <c r="AV49">
        <f t="shared" si="46"/>
        <v>0.5</v>
      </c>
      <c r="AW49">
        <f t="shared" si="46"/>
        <v>0.5</v>
      </c>
      <c r="AX49">
        <f t="shared" si="46"/>
        <v>0.5</v>
      </c>
      <c r="AY49">
        <f t="shared" si="46"/>
        <v>0.5</v>
      </c>
      <c r="AZ49">
        <f t="shared" si="46"/>
        <v>0.5</v>
      </c>
      <c r="BA49">
        <f t="shared" si="46"/>
        <v>0.5</v>
      </c>
      <c r="BB49">
        <f t="shared" si="46"/>
        <v>0.5</v>
      </c>
      <c r="BC49">
        <f t="shared" si="46"/>
        <v>0.5</v>
      </c>
      <c r="BD49">
        <f t="shared" si="46"/>
        <v>0.5</v>
      </c>
      <c r="BE49">
        <f t="shared" si="46"/>
        <v>5.0000000000000001E-4</v>
      </c>
      <c r="BF49">
        <f t="shared" si="46"/>
        <v>5.0000000000000001E-4</v>
      </c>
      <c r="BG49">
        <f t="shared" si="46"/>
        <v>0.5</v>
      </c>
      <c r="BH49">
        <f t="shared" si="46"/>
        <v>0.5</v>
      </c>
      <c r="BI49">
        <f t="shared" si="46"/>
        <v>0.5</v>
      </c>
      <c r="BJ49">
        <f t="shared" si="46"/>
        <v>1</v>
      </c>
      <c r="BK49">
        <f t="shared" si="46"/>
        <v>5.0000000000000001E-4</v>
      </c>
      <c r="BL49">
        <f t="shared" si="46"/>
        <v>5.0000000000000001E-4</v>
      </c>
      <c r="BM49">
        <f t="shared" si="46"/>
        <v>5.0000000000000001E-4</v>
      </c>
      <c r="BN49">
        <f t="shared" si="46"/>
        <v>0.5</v>
      </c>
      <c r="BO49">
        <f t="shared" si="46"/>
        <v>5.0000000000000001E-4</v>
      </c>
      <c r="BP49">
        <f t="shared" si="46"/>
        <v>5.0000000000000001E-4</v>
      </c>
      <c r="BQ49">
        <f t="shared" ref="BQ49:BW49" si="47">MIN(BQ48,2)/MAX(BQ48,2)</f>
        <v>5.0000000000000001E-4</v>
      </c>
      <c r="BR49">
        <f t="shared" si="47"/>
        <v>5.0000000000000001E-4</v>
      </c>
      <c r="BS49">
        <f t="shared" si="47"/>
        <v>5.0000000000000001E-4</v>
      </c>
      <c r="BT49">
        <f t="shared" si="47"/>
        <v>1</v>
      </c>
      <c r="BU49">
        <f t="shared" si="47"/>
        <v>5.0000000000000001E-4</v>
      </c>
      <c r="BV49">
        <f t="shared" si="47"/>
        <v>5.0000000000000001E-4</v>
      </c>
      <c r="BW49">
        <f t="shared" si="47"/>
        <v>5.0000000000000001E-4</v>
      </c>
      <c r="BX49" s="78"/>
    </row>
    <row r="50" spans="1:76" ht="14.25">
      <c r="A50" s="112"/>
      <c r="B50" s="92" t="s">
        <v>97</v>
      </c>
      <c r="C50" s="92" t="s">
        <v>30</v>
      </c>
      <c r="D50">
        <v>0.3</v>
      </c>
      <c r="E50">
        <v>1.4E-2</v>
      </c>
      <c r="F50">
        <v>0.01</v>
      </c>
      <c r="G50">
        <v>0.13</v>
      </c>
      <c r="H50">
        <v>0.1</v>
      </c>
      <c r="I50">
        <v>0.75</v>
      </c>
      <c r="J50">
        <v>6</v>
      </c>
      <c r="K50">
        <v>0.2</v>
      </c>
      <c r="L50">
        <v>5</v>
      </c>
      <c r="M50">
        <v>0.2</v>
      </c>
      <c r="N50">
        <v>14</v>
      </c>
      <c r="O50">
        <v>2.4300000000000002</v>
      </c>
      <c r="P50">
        <v>1</v>
      </c>
      <c r="Q50">
        <v>1</v>
      </c>
      <c r="R50">
        <v>1.6</v>
      </c>
      <c r="S50">
        <v>3</v>
      </c>
      <c r="T50">
        <v>1.5</v>
      </c>
      <c r="U50">
        <v>2.8</v>
      </c>
      <c r="V50">
        <v>1E-3</v>
      </c>
      <c r="W50">
        <v>3.3</v>
      </c>
      <c r="X50">
        <v>1.7</v>
      </c>
      <c r="Y50">
        <v>1.5</v>
      </c>
      <c r="Z50">
        <v>1</v>
      </c>
      <c r="AA50">
        <v>7.9</v>
      </c>
      <c r="AB50">
        <v>1.3</v>
      </c>
      <c r="AC50">
        <v>1</v>
      </c>
      <c r="AD50">
        <v>2</v>
      </c>
      <c r="AE50">
        <v>2</v>
      </c>
      <c r="AF50">
        <v>0.85</v>
      </c>
      <c r="AG50">
        <v>1.35</v>
      </c>
      <c r="AH50">
        <v>0.35</v>
      </c>
      <c r="AI50">
        <v>2.7</v>
      </c>
      <c r="AJ50">
        <v>6.48</v>
      </c>
      <c r="AK50">
        <v>1.34</v>
      </c>
      <c r="AL50">
        <v>2.6</v>
      </c>
      <c r="AM50">
        <v>2.8</v>
      </c>
      <c r="AN50">
        <v>3</v>
      </c>
      <c r="AO50">
        <v>3</v>
      </c>
      <c r="AP50">
        <v>1.1000000000000001</v>
      </c>
      <c r="AQ50">
        <v>6.2500000000000003E-3</v>
      </c>
      <c r="AR50">
        <v>5.1799999999999997E-3</v>
      </c>
      <c r="AS50">
        <v>5.2500000000000003E-3</v>
      </c>
      <c r="AT50">
        <v>0.38</v>
      </c>
      <c r="AU50">
        <v>0.61199999999999999</v>
      </c>
      <c r="AV50">
        <v>0.3</v>
      </c>
      <c r="AW50">
        <v>0.44900000000000001</v>
      </c>
      <c r="AX50">
        <v>0.87</v>
      </c>
      <c r="AY50">
        <v>0.4</v>
      </c>
      <c r="AZ50">
        <v>0.5</v>
      </c>
      <c r="BA50">
        <v>6.67</v>
      </c>
      <c r="BB50">
        <v>0.47</v>
      </c>
      <c r="BC50">
        <v>1.25</v>
      </c>
      <c r="BD50">
        <v>3</v>
      </c>
      <c r="BE50">
        <v>1E-3</v>
      </c>
      <c r="BF50">
        <v>0.02</v>
      </c>
      <c r="BG50">
        <v>0.13</v>
      </c>
      <c r="BH50">
        <v>20</v>
      </c>
      <c r="BI50">
        <v>5</v>
      </c>
      <c r="BJ50">
        <v>0.1</v>
      </c>
      <c r="BK50">
        <v>0.5</v>
      </c>
      <c r="BL50">
        <v>0.3</v>
      </c>
      <c r="BM50">
        <v>0.02</v>
      </c>
      <c r="BN50">
        <v>5.26</v>
      </c>
      <c r="BO50">
        <v>2.2000000000000002</v>
      </c>
      <c r="BP50">
        <v>3</v>
      </c>
      <c r="BQ50">
        <v>0.72</v>
      </c>
      <c r="BR50">
        <v>0.83</v>
      </c>
      <c r="BS50">
        <v>0.83</v>
      </c>
      <c r="BT50">
        <v>4.76</v>
      </c>
      <c r="BU50">
        <v>0.83</v>
      </c>
      <c r="BV50">
        <v>2.89</v>
      </c>
      <c r="BW50">
        <v>1.2999999999999999E-2</v>
      </c>
      <c r="BX50" s="78">
        <f t="shared" si="9"/>
        <v>20</v>
      </c>
    </row>
    <row r="51" spans="1:76">
      <c r="A51" s="112"/>
      <c r="B51" s="94"/>
      <c r="C51" s="94"/>
      <c r="D51">
        <f>MIN(D50,20)/MAX(D50,20)</f>
        <v>1.4999999999999999E-2</v>
      </c>
      <c r="E51">
        <f t="shared" ref="E51:BP51" si="48">MIN(E50,20)/MAX(E50,20)</f>
        <v>6.9999999999999999E-4</v>
      </c>
      <c r="F51">
        <f t="shared" si="48"/>
        <v>5.0000000000000001E-4</v>
      </c>
      <c r="G51">
        <f t="shared" si="48"/>
        <v>6.5000000000000006E-3</v>
      </c>
      <c r="H51">
        <f t="shared" si="48"/>
        <v>5.0000000000000001E-3</v>
      </c>
      <c r="I51">
        <f t="shared" si="48"/>
        <v>3.7499999999999999E-2</v>
      </c>
      <c r="J51">
        <f t="shared" si="48"/>
        <v>0.3</v>
      </c>
      <c r="K51">
        <f t="shared" si="48"/>
        <v>0.01</v>
      </c>
      <c r="L51">
        <f t="shared" si="48"/>
        <v>0.25</v>
      </c>
      <c r="M51">
        <f t="shared" si="48"/>
        <v>0.01</v>
      </c>
      <c r="N51">
        <f t="shared" si="48"/>
        <v>0.7</v>
      </c>
      <c r="O51">
        <f t="shared" si="48"/>
        <v>0.12150000000000001</v>
      </c>
      <c r="P51">
        <f t="shared" si="48"/>
        <v>0.05</v>
      </c>
      <c r="Q51">
        <f t="shared" si="48"/>
        <v>0.05</v>
      </c>
      <c r="R51">
        <f t="shared" si="48"/>
        <v>0.08</v>
      </c>
      <c r="S51">
        <f t="shared" si="48"/>
        <v>0.15</v>
      </c>
      <c r="T51">
        <f t="shared" si="48"/>
        <v>7.4999999999999997E-2</v>
      </c>
      <c r="U51">
        <f t="shared" si="48"/>
        <v>0.13999999999999999</v>
      </c>
      <c r="V51">
        <f t="shared" si="48"/>
        <v>5.0000000000000002E-5</v>
      </c>
      <c r="W51">
        <f t="shared" si="48"/>
        <v>0.16499999999999998</v>
      </c>
      <c r="X51">
        <f t="shared" si="48"/>
        <v>8.4999999999999992E-2</v>
      </c>
      <c r="Y51">
        <f t="shared" si="48"/>
        <v>7.4999999999999997E-2</v>
      </c>
      <c r="Z51">
        <f t="shared" si="48"/>
        <v>0.05</v>
      </c>
      <c r="AA51">
        <f t="shared" si="48"/>
        <v>0.39500000000000002</v>
      </c>
      <c r="AB51">
        <f t="shared" si="48"/>
        <v>6.5000000000000002E-2</v>
      </c>
      <c r="AC51">
        <f t="shared" si="48"/>
        <v>0.05</v>
      </c>
      <c r="AD51">
        <f t="shared" si="48"/>
        <v>0.1</v>
      </c>
      <c r="AE51">
        <f t="shared" si="48"/>
        <v>0.1</v>
      </c>
      <c r="AF51">
        <f t="shared" si="48"/>
        <v>4.2499999999999996E-2</v>
      </c>
      <c r="AG51">
        <f t="shared" si="48"/>
        <v>6.7500000000000004E-2</v>
      </c>
      <c r="AH51">
        <f t="shared" si="48"/>
        <v>1.7499999999999998E-2</v>
      </c>
      <c r="AI51">
        <f t="shared" si="48"/>
        <v>0.13500000000000001</v>
      </c>
      <c r="AJ51">
        <f t="shared" si="48"/>
        <v>0.32400000000000001</v>
      </c>
      <c r="AK51">
        <f t="shared" si="48"/>
        <v>6.7000000000000004E-2</v>
      </c>
      <c r="AL51">
        <f t="shared" si="48"/>
        <v>0.13</v>
      </c>
      <c r="AM51">
        <f t="shared" si="48"/>
        <v>0.13999999999999999</v>
      </c>
      <c r="AN51">
        <f t="shared" si="48"/>
        <v>0.15</v>
      </c>
      <c r="AO51">
        <f t="shared" si="48"/>
        <v>0.15</v>
      </c>
      <c r="AP51">
        <f t="shared" si="48"/>
        <v>5.5000000000000007E-2</v>
      </c>
      <c r="AQ51">
        <f t="shared" si="48"/>
        <v>3.1250000000000001E-4</v>
      </c>
      <c r="AR51">
        <f t="shared" si="48"/>
        <v>2.5900000000000001E-4</v>
      </c>
      <c r="AS51">
        <f t="shared" si="48"/>
        <v>2.6250000000000004E-4</v>
      </c>
      <c r="AT51">
        <f t="shared" si="48"/>
        <v>1.9E-2</v>
      </c>
      <c r="AU51">
        <f t="shared" si="48"/>
        <v>3.0599999999999999E-2</v>
      </c>
      <c r="AV51">
        <f t="shared" si="48"/>
        <v>1.4999999999999999E-2</v>
      </c>
      <c r="AW51">
        <f t="shared" si="48"/>
        <v>2.2450000000000001E-2</v>
      </c>
      <c r="AX51">
        <f t="shared" si="48"/>
        <v>4.3499999999999997E-2</v>
      </c>
      <c r="AY51">
        <f t="shared" si="48"/>
        <v>0.02</v>
      </c>
      <c r="AZ51">
        <f t="shared" si="48"/>
        <v>2.5000000000000001E-2</v>
      </c>
      <c r="BA51">
        <f t="shared" si="48"/>
        <v>0.33350000000000002</v>
      </c>
      <c r="BB51">
        <f t="shared" si="48"/>
        <v>2.35E-2</v>
      </c>
      <c r="BC51">
        <f t="shared" si="48"/>
        <v>6.25E-2</v>
      </c>
      <c r="BD51">
        <f t="shared" si="48"/>
        <v>0.15</v>
      </c>
      <c r="BE51">
        <f t="shared" si="48"/>
        <v>5.0000000000000002E-5</v>
      </c>
      <c r="BF51">
        <f t="shared" si="48"/>
        <v>1E-3</v>
      </c>
      <c r="BG51">
        <f t="shared" si="48"/>
        <v>6.5000000000000006E-3</v>
      </c>
      <c r="BH51">
        <f t="shared" si="48"/>
        <v>1</v>
      </c>
      <c r="BI51">
        <f t="shared" si="48"/>
        <v>0.25</v>
      </c>
      <c r="BJ51">
        <f t="shared" si="48"/>
        <v>5.0000000000000001E-3</v>
      </c>
      <c r="BK51">
        <f t="shared" si="48"/>
        <v>2.5000000000000001E-2</v>
      </c>
      <c r="BL51">
        <f t="shared" si="48"/>
        <v>1.4999999999999999E-2</v>
      </c>
      <c r="BM51">
        <f t="shared" si="48"/>
        <v>1E-3</v>
      </c>
      <c r="BN51">
        <f t="shared" si="48"/>
        <v>0.26300000000000001</v>
      </c>
      <c r="BO51">
        <f t="shared" si="48"/>
        <v>0.11000000000000001</v>
      </c>
      <c r="BP51">
        <f t="shared" si="48"/>
        <v>0.15</v>
      </c>
      <c r="BQ51">
        <f t="shared" ref="BQ51:BW51" si="49">MIN(BQ50,20)/MAX(BQ50,20)</f>
        <v>3.5999999999999997E-2</v>
      </c>
      <c r="BR51">
        <f t="shared" si="49"/>
        <v>4.1499999999999995E-2</v>
      </c>
      <c r="BS51">
        <f t="shared" si="49"/>
        <v>4.1499999999999995E-2</v>
      </c>
      <c r="BT51">
        <f t="shared" si="49"/>
        <v>0.23799999999999999</v>
      </c>
      <c r="BU51">
        <f t="shared" si="49"/>
        <v>4.1499999999999995E-2</v>
      </c>
      <c r="BV51">
        <f t="shared" si="49"/>
        <v>0.14450000000000002</v>
      </c>
      <c r="BW51">
        <f t="shared" si="49"/>
        <v>6.4999999999999997E-4</v>
      </c>
      <c r="BX51" s="78"/>
    </row>
    <row r="52" spans="1:76" ht="42.75">
      <c r="A52" s="111" t="s">
        <v>110</v>
      </c>
      <c r="B52" s="92" t="s">
        <v>98</v>
      </c>
      <c r="C52" s="92" t="s">
        <v>54</v>
      </c>
      <c r="D52">
        <v>2</v>
      </c>
      <c r="E52">
        <v>1</v>
      </c>
      <c r="F52">
        <v>1</v>
      </c>
      <c r="G52">
        <v>1</v>
      </c>
      <c r="H52">
        <v>1</v>
      </c>
      <c r="I52">
        <v>2</v>
      </c>
      <c r="J52">
        <v>2</v>
      </c>
      <c r="K52">
        <v>1</v>
      </c>
      <c r="L52">
        <v>1E-3</v>
      </c>
      <c r="M52">
        <v>1</v>
      </c>
      <c r="N52">
        <v>1</v>
      </c>
      <c r="O52">
        <v>5</v>
      </c>
      <c r="P52">
        <v>2</v>
      </c>
      <c r="Q52">
        <v>4</v>
      </c>
      <c r="R52">
        <v>2</v>
      </c>
      <c r="S52">
        <v>4</v>
      </c>
      <c r="T52">
        <v>4</v>
      </c>
      <c r="U52">
        <v>3</v>
      </c>
      <c r="V52">
        <v>1E-3</v>
      </c>
      <c r="W52">
        <v>1</v>
      </c>
      <c r="X52">
        <v>5</v>
      </c>
      <c r="Y52">
        <v>8</v>
      </c>
      <c r="Z52">
        <v>2</v>
      </c>
      <c r="AA52">
        <v>80</v>
      </c>
      <c r="AB52">
        <v>2</v>
      </c>
      <c r="AC52">
        <v>2</v>
      </c>
      <c r="AD52">
        <v>2</v>
      </c>
      <c r="AE52">
        <v>1</v>
      </c>
      <c r="AF52">
        <v>1</v>
      </c>
      <c r="AG52">
        <v>4</v>
      </c>
      <c r="AH52">
        <v>500</v>
      </c>
      <c r="AI52">
        <v>5</v>
      </c>
      <c r="AJ52">
        <v>4</v>
      </c>
      <c r="AK52">
        <v>2</v>
      </c>
      <c r="AL52">
        <v>4</v>
      </c>
      <c r="AM52">
        <v>2</v>
      </c>
      <c r="AN52">
        <v>2</v>
      </c>
      <c r="AO52">
        <v>2</v>
      </c>
      <c r="AP52">
        <v>12</v>
      </c>
      <c r="AQ52">
        <v>1</v>
      </c>
      <c r="AR52">
        <v>1</v>
      </c>
      <c r="AS52">
        <v>1</v>
      </c>
      <c r="AT52">
        <v>1</v>
      </c>
      <c r="AU52">
        <v>1</v>
      </c>
      <c r="AV52">
        <v>3</v>
      </c>
      <c r="AW52">
        <v>2</v>
      </c>
      <c r="AX52">
        <v>2</v>
      </c>
      <c r="AY52">
        <v>1</v>
      </c>
      <c r="AZ52">
        <v>1</v>
      </c>
      <c r="BA52">
        <v>1</v>
      </c>
      <c r="BB52">
        <v>1</v>
      </c>
      <c r="BC52">
        <v>1</v>
      </c>
      <c r="BD52">
        <v>2</v>
      </c>
      <c r="BE52">
        <v>1</v>
      </c>
      <c r="BF52">
        <v>1</v>
      </c>
      <c r="BG52">
        <v>1</v>
      </c>
      <c r="BH52">
        <v>2</v>
      </c>
      <c r="BI52">
        <v>3</v>
      </c>
      <c r="BJ52">
        <v>1</v>
      </c>
      <c r="BK52">
        <v>1</v>
      </c>
      <c r="BL52">
        <v>1</v>
      </c>
      <c r="BM52">
        <v>1</v>
      </c>
      <c r="BN52">
        <v>4</v>
      </c>
      <c r="BO52">
        <v>4</v>
      </c>
      <c r="BP52">
        <v>1E-3</v>
      </c>
      <c r="BQ52">
        <v>1</v>
      </c>
      <c r="BR52">
        <v>1</v>
      </c>
      <c r="BS52">
        <v>1</v>
      </c>
      <c r="BT52">
        <v>4</v>
      </c>
      <c r="BU52">
        <v>1</v>
      </c>
      <c r="BV52">
        <v>1</v>
      </c>
      <c r="BW52">
        <v>1</v>
      </c>
      <c r="BX52" s="78">
        <f t="shared" si="9"/>
        <v>500</v>
      </c>
    </row>
    <row r="53" spans="1:76">
      <c r="A53" s="111"/>
      <c r="B53" s="94"/>
      <c r="C53" s="94"/>
      <c r="D53">
        <f>MIN(D52,500)/MAX(D52,500)</f>
        <v>4.0000000000000001E-3</v>
      </c>
      <c r="E53">
        <f t="shared" ref="E53:BP53" si="50">MIN(E52,500)/MAX(E52,500)</f>
        <v>2E-3</v>
      </c>
      <c r="F53">
        <f t="shared" si="50"/>
        <v>2E-3</v>
      </c>
      <c r="G53">
        <f t="shared" si="50"/>
        <v>2E-3</v>
      </c>
      <c r="H53">
        <f t="shared" si="50"/>
        <v>2E-3</v>
      </c>
      <c r="I53">
        <f t="shared" si="50"/>
        <v>4.0000000000000001E-3</v>
      </c>
      <c r="J53">
        <f t="shared" si="50"/>
        <v>4.0000000000000001E-3</v>
      </c>
      <c r="K53">
        <f t="shared" si="50"/>
        <v>2E-3</v>
      </c>
      <c r="L53">
        <f t="shared" si="50"/>
        <v>1.9999999999999999E-6</v>
      </c>
      <c r="M53">
        <f t="shared" si="50"/>
        <v>2E-3</v>
      </c>
      <c r="N53">
        <f t="shared" si="50"/>
        <v>2E-3</v>
      </c>
      <c r="O53">
        <f t="shared" si="50"/>
        <v>0.01</v>
      </c>
      <c r="P53">
        <f t="shared" si="50"/>
        <v>4.0000000000000001E-3</v>
      </c>
      <c r="Q53">
        <f t="shared" si="50"/>
        <v>8.0000000000000002E-3</v>
      </c>
      <c r="R53">
        <f t="shared" si="50"/>
        <v>4.0000000000000001E-3</v>
      </c>
      <c r="S53">
        <f t="shared" si="50"/>
        <v>8.0000000000000002E-3</v>
      </c>
      <c r="T53">
        <f t="shared" si="50"/>
        <v>8.0000000000000002E-3</v>
      </c>
      <c r="U53">
        <f t="shared" si="50"/>
        <v>6.0000000000000001E-3</v>
      </c>
      <c r="V53">
        <f t="shared" si="50"/>
        <v>1.9999999999999999E-6</v>
      </c>
      <c r="W53">
        <f t="shared" si="50"/>
        <v>2E-3</v>
      </c>
      <c r="X53">
        <f t="shared" si="50"/>
        <v>0.01</v>
      </c>
      <c r="Y53">
        <f t="shared" si="50"/>
        <v>1.6E-2</v>
      </c>
      <c r="Z53">
        <f t="shared" si="50"/>
        <v>4.0000000000000001E-3</v>
      </c>
      <c r="AA53">
        <f t="shared" si="50"/>
        <v>0.16</v>
      </c>
      <c r="AB53">
        <f t="shared" si="50"/>
        <v>4.0000000000000001E-3</v>
      </c>
      <c r="AC53">
        <f t="shared" si="50"/>
        <v>4.0000000000000001E-3</v>
      </c>
      <c r="AD53">
        <f t="shared" si="50"/>
        <v>4.0000000000000001E-3</v>
      </c>
      <c r="AE53">
        <f t="shared" si="50"/>
        <v>2E-3</v>
      </c>
      <c r="AF53">
        <f t="shared" si="50"/>
        <v>2E-3</v>
      </c>
      <c r="AG53">
        <f t="shared" si="50"/>
        <v>8.0000000000000002E-3</v>
      </c>
      <c r="AH53">
        <f t="shared" si="50"/>
        <v>1</v>
      </c>
      <c r="AI53">
        <f t="shared" si="50"/>
        <v>0.01</v>
      </c>
      <c r="AJ53">
        <f t="shared" si="50"/>
        <v>8.0000000000000002E-3</v>
      </c>
      <c r="AK53">
        <f t="shared" si="50"/>
        <v>4.0000000000000001E-3</v>
      </c>
      <c r="AL53">
        <f t="shared" si="50"/>
        <v>8.0000000000000002E-3</v>
      </c>
      <c r="AM53">
        <f t="shared" si="50"/>
        <v>4.0000000000000001E-3</v>
      </c>
      <c r="AN53">
        <f t="shared" si="50"/>
        <v>4.0000000000000001E-3</v>
      </c>
      <c r="AO53">
        <f t="shared" si="50"/>
        <v>4.0000000000000001E-3</v>
      </c>
      <c r="AP53">
        <f t="shared" si="50"/>
        <v>2.4E-2</v>
      </c>
      <c r="AQ53">
        <f t="shared" si="50"/>
        <v>2E-3</v>
      </c>
      <c r="AR53">
        <f t="shared" si="50"/>
        <v>2E-3</v>
      </c>
      <c r="AS53">
        <f t="shared" si="50"/>
        <v>2E-3</v>
      </c>
      <c r="AT53">
        <f t="shared" si="50"/>
        <v>2E-3</v>
      </c>
      <c r="AU53">
        <f t="shared" si="50"/>
        <v>2E-3</v>
      </c>
      <c r="AV53">
        <f t="shared" si="50"/>
        <v>6.0000000000000001E-3</v>
      </c>
      <c r="AW53">
        <f t="shared" si="50"/>
        <v>4.0000000000000001E-3</v>
      </c>
      <c r="AX53">
        <f t="shared" si="50"/>
        <v>4.0000000000000001E-3</v>
      </c>
      <c r="AY53">
        <f t="shared" si="50"/>
        <v>2E-3</v>
      </c>
      <c r="AZ53">
        <f t="shared" si="50"/>
        <v>2E-3</v>
      </c>
      <c r="BA53">
        <f t="shared" si="50"/>
        <v>2E-3</v>
      </c>
      <c r="BB53">
        <f t="shared" si="50"/>
        <v>2E-3</v>
      </c>
      <c r="BC53">
        <f t="shared" si="50"/>
        <v>2E-3</v>
      </c>
      <c r="BD53">
        <f t="shared" si="50"/>
        <v>4.0000000000000001E-3</v>
      </c>
      <c r="BE53">
        <f t="shared" si="50"/>
        <v>2E-3</v>
      </c>
      <c r="BF53">
        <f t="shared" si="50"/>
        <v>2E-3</v>
      </c>
      <c r="BG53">
        <f t="shared" si="50"/>
        <v>2E-3</v>
      </c>
      <c r="BH53">
        <f t="shared" si="50"/>
        <v>4.0000000000000001E-3</v>
      </c>
      <c r="BI53">
        <f t="shared" si="50"/>
        <v>6.0000000000000001E-3</v>
      </c>
      <c r="BJ53">
        <f t="shared" si="50"/>
        <v>2E-3</v>
      </c>
      <c r="BK53">
        <f t="shared" si="50"/>
        <v>2E-3</v>
      </c>
      <c r="BL53">
        <f t="shared" si="50"/>
        <v>2E-3</v>
      </c>
      <c r="BM53">
        <f t="shared" si="50"/>
        <v>2E-3</v>
      </c>
      <c r="BN53">
        <f t="shared" si="50"/>
        <v>8.0000000000000002E-3</v>
      </c>
      <c r="BO53">
        <f t="shared" si="50"/>
        <v>8.0000000000000002E-3</v>
      </c>
      <c r="BP53">
        <f t="shared" si="50"/>
        <v>1.9999999999999999E-6</v>
      </c>
      <c r="BQ53">
        <f t="shared" ref="BQ53:BW53" si="51">MIN(BQ52,500)/MAX(BQ52,500)</f>
        <v>2E-3</v>
      </c>
      <c r="BR53">
        <f t="shared" si="51"/>
        <v>2E-3</v>
      </c>
      <c r="BS53">
        <f t="shared" si="51"/>
        <v>2E-3</v>
      </c>
      <c r="BT53">
        <f t="shared" si="51"/>
        <v>8.0000000000000002E-3</v>
      </c>
      <c r="BU53">
        <f t="shared" si="51"/>
        <v>2E-3</v>
      </c>
      <c r="BV53">
        <f t="shared" si="51"/>
        <v>2E-3</v>
      </c>
      <c r="BW53">
        <f t="shared" si="51"/>
        <v>2E-3</v>
      </c>
      <c r="BX53" s="78"/>
    </row>
    <row r="54" spans="1:76" ht="14.25">
      <c r="A54" s="111"/>
      <c r="B54" s="92" t="s">
        <v>99</v>
      </c>
      <c r="C54" s="92"/>
      <c r="D54">
        <v>1</v>
      </c>
      <c r="E54">
        <v>1</v>
      </c>
      <c r="F54">
        <v>1</v>
      </c>
      <c r="G54">
        <v>1</v>
      </c>
      <c r="H54">
        <v>1</v>
      </c>
      <c r="I54">
        <v>2</v>
      </c>
      <c r="J54">
        <v>2</v>
      </c>
      <c r="K54">
        <v>1</v>
      </c>
      <c r="L54">
        <v>1E-3</v>
      </c>
      <c r="M54">
        <v>1</v>
      </c>
      <c r="N54">
        <v>1</v>
      </c>
      <c r="O54">
        <v>2</v>
      </c>
      <c r="P54">
        <v>1</v>
      </c>
      <c r="Q54">
        <v>1</v>
      </c>
      <c r="R54">
        <v>1</v>
      </c>
      <c r="S54">
        <v>1</v>
      </c>
      <c r="T54">
        <v>1</v>
      </c>
      <c r="U54">
        <v>2</v>
      </c>
      <c r="V54">
        <v>1</v>
      </c>
      <c r="W54">
        <v>1E-3</v>
      </c>
      <c r="X54">
        <v>16</v>
      </c>
      <c r="Y54">
        <v>11</v>
      </c>
      <c r="Z54">
        <v>1</v>
      </c>
      <c r="AA54">
        <v>2</v>
      </c>
      <c r="AB54">
        <v>1</v>
      </c>
      <c r="AC54">
        <v>1</v>
      </c>
      <c r="AD54">
        <v>1</v>
      </c>
      <c r="AE54">
        <v>1</v>
      </c>
      <c r="AF54">
        <v>1E-3</v>
      </c>
      <c r="AG54">
        <v>8</v>
      </c>
      <c r="AH54">
        <v>1</v>
      </c>
      <c r="AI54">
        <v>14</v>
      </c>
      <c r="AJ54">
        <v>1</v>
      </c>
      <c r="AK54">
        <v>5</v>
      </c>
      <c r="AL54">
        <v>12</v>
      </c>
      <c r="AM54">
        <v>1</v>
      </c>
      <c r="AN54">
        <v>12</v>
      </c>
      <c r="AO54">
        <v>4</v>
      </c>
      <c r="AP54">
        <v>2</v>
      </c>
      <c r="AQ54">
        <v>1</v>
      </c>
      <c r="AR54">
        <v>1</v>
      </c>
      <c r="AS54">
        <v>1</v>
      </c>
      <c r="AT54">
        <v>3</v>
      </c>
      <c r="AU54">
        <v>2</v>
      </c>
      <c r="AV54">
        <v>3</v>
      </c>
      <c r="AW54">
        <v>3</v>
      </c>
      <c r="AX54">
        <v>2</v>
      </c>
      <c r="AY54">
        <v>1</v>
      </c>
      <c r="AZ54">
        <v>1</v>
      </c>
      <c r="BA54">
        <v>1</v>
      </c>
      <c r="BB54">
        <v>2</v>
      </c>
      <c r="BC54">
        <v>1</v>
      </c>
      <c r="BD54">
        <v>2</v>
      </c>
      <c r="BE54">
        <v>6</v>
      </c>
      <c r="BF54">
        <v>1E-3</v>
      </c>
      <c r="BG54">
        <v>1E-3</v>
      </c>
      <c r="BH54">
        <v>1</v>
      </c>
      <c r="BI54">
        <v>1</v>
      </c>
      <c r="BJ54">
        <v>6</v>
      </c>
      <c r="BL54">
        <v>1E-3</v>
      </c>
      <c r="BM54">
        <v>1</v>
      </c>
      <c r="BN54">
        <v>2</v>
      </c>
      <c r="BO54">
        <v>1</v>
      </c>
      <c r="BP54">
        <v>1E-3</v>
      </c>
      <c r="BQ54">
        <v>1</v>
      </c>
      <c r="BR54">
        <v>1</v>
      </c>
      <c r="BS54">
        <v>1</v>
      </c>
      <c r="BT54">
        <v>1</v>
      </c>
      <c r="BU54">
        <v>1</v>
      </c>
      <c r="BV54">
        <v>1</v>
      </c>
      <c r="BW54">
        <v>1</v>
      </c>
      <c r="BX54" s="78">
        <f t="shared" si="9"/>
        <v>16</v>
      </c>
    </row>
    <row r="55" spans="1:76">
      <c r="A55" s="111"/>
      <c r="B55" s="94"/>
      <c r="C55" s="94"/>
      <c r="D55">
        <f>MIN(D54,16)/MAX(D54,16)</f>
        <v>6.25E-2</v>
      </c>
      <c r="E55">
        <f t="shared" ref="E55:BP55" si="52">MIN(E54,16)/MAX(E54,16)</f>
        <v>6.25E-2</v>
      </c>
      <c r="F55">
        <f t="shared" si="52"/>
        <v>6.25E-2</v>
      </c>
      <c r="G55">
        <f t="shared" si="52"/>
        <v>6.25E-2</v>
      </c>
      <c r="H55">
        <f t="shared" si="52"/>
        <v>6.25E-2</v>
      </c>
      <c r="I55">
        <f t="shared" si="52"/>
        <v>0.125</v>
      </c>
      <c r="J55">
        <f t="shared" si="52"/>
        <v>0.125</v>
      </c>
      <c r="K55">
        <f t="shared" si="52"/>
        <v>6.25E-2</v>
      </c>
      <c r="L55">
        <f t="shared" si="52"/>
        <v>6.2500000000000001E-5</v>
      </c>
      <c r="M55">
        <f t="shared" si="52"/>
        <v>6.25E-2</v>
      </c>
      <c r="N55">
        <f t="shared" si="52"/>
        <v>6.25E-2</v>
      </c>
      <c r="O55">
        <f t="shared" si="52"/>
        <v>0.125</v>
      </c>
      <c r="P55">
        <f t="shared" si="52"/>
        <v>6.25E-2</v>
      </c>
      <c r="Q55">
        <f t="shared" si="52"/>
        <v>6.25E-2</v>
      </c>
      <c r="R55">
        <f t="shared" si="52"/>
        <v>6.25E-2</v>
      </c>
      <c r="S55">
        <f t="shared" si="52"/>
        <v>6.25E-2</v>
      </c>
      <c r="T55">
        <f t="shared" si="52"/>
        <v>6.25E-2</v>
      </c>
      <c r="U55">
        <f t="shared" si="52"/>
        <v>0.125</v>
      </c>
      <c r="V55">
        <f t="shared" si="52"/>
        <v>6.25E-2</v>
      </c>
      <c r="W55">
        <f t="shared" si="52"/>
        <v>6.2500000000000001E-5</v>
      </c>
      <c r="X55">
        <f t="shared" si="52"/>
        <v>1</v>
      </c>
      <c r="Y55">
        <f t="shared" si="52"/>
        <v>0.6875</v>
      </c>
      <c r="Z55">
        <f t="shared" si="52"/>
        <v>6.25E-2</v>
      </c>
      <c r="AA55">
        <f t="shared" si="52"/>
        <v>0.125</v>
      </c>
      <c r="AB55">
        <f t="shared" si="52"/>
        <v>6.25E-2</v>
      </c>
      <c r="AC55">
        <f t="shared" si="52"/>
        <v>6.25E-2</v>
      </c>
      <c r="AD55">
        <f t="shared" si="52"/>
        <v>6.25E-2</v>
      </c>
      <c r="AE55">
        <f t="shared" si="52"/>
        <v>6.25E-2</v>
      </c>
      <c r="AF55">
        <f t="shared" si="52"/>
        <v>6.2500000000000001E-5</v>
      </c>
      <c r="AG55">
        <f t="shared" si="52"/>
        <v>0.5</v>
      </c>
      <c r="AH55">
        <f t="shared" si="52"/>
        <v>6.25E-2</v>
      </c>
      <c r="AI55">
        <f t="shared" si="52"/>
        <v>0.875</v>
      </c>
      <c r="AJ55">
        <f t="shared" si="52"/>
        <v>6.25E-2</v>
      </c>
      <c r="AK55">
        <f t="shared" si="52"/>
        <v>0.3125</v>
      </c>
      <c r="AL55">
        <f t="shared" si="52"/>
        <v>0.75</v>
      </c>
      <c r="AM55">
        <f t="shared" si="52"/>
        <v>6.25E-2</v>
      </c>
      <c r="AN55">
        <f t="shared" si="52"/>
        <v>0.75</v>
      </c>
      <c r="AO55">
        <f t="shared" si="52"/>
        <v>0.25</v>
      </c>
      <c r="AP55">
        <f t="shared" si="52"/>
        <v>0.125</v>
      </c>
      <c r="AQ55">
        <f t="shared" si="52"/>
        <v>6.25E-2</v>
      </c>
      <c r="AR55">
        <f t="shared" si="52"/>
        <v>6.25E-2</v>
      </c>
      <c r="AS55">
        <f t="shared" si="52"/>
        <v>6.25E-2</v>
      </c>
      <c r="AT55">
        <f t="shared" si="52"/>
        <v>0.1875</v>
      </c>
      <c r="AU55">
        <f t="shared" si="52"/>
        <v>0.125</v>
      </c>
      <c r="AV55">
        <f t="shared" si="52"/>
        <v>0.1875</v>
      </c>
      <c r="AW55">
        <f t="shared" si="52"/>
        <v>0.1875</v>
      </c>
      <c r="AX55">
        <f t="shared" si="52"/>
        <v>0.125</v>
      </c>
      <c r="AY55">
        <f t="shared" si="52"/>
        <v>6.25E-2</v>
      </c>
      <c r="AZ55">
        <f t="shared" si="52"/>
        <v>6.25E-2</v>
      </c>
      <c r="BA55">
        <f t="shared" si="52"/>
        <v>6.25E-2</v>
      </c>
      <c r="BB55">
        <f t="shared" si="52"/>
        <v>0.125</v>
      </c>
      <c r="BC55">
        <f t="shared" si="52"/>
        <v>6.25E-2</v>
      </c>
      <c r="BD55">
        <f t="shared" si="52"/>
        <v>0.125</v>
      </c>
      <c r="BE55">
        <f t="shared" si="52"/>
        <v>0.375</v>
      </c>
      <c r="BF55">
        <f t="shared" si="52"/>
        <v>6.2500000000000001E-5</v>
      </c>
      <c r="BG55">
        <f t="shared" si="52"/>
        <v>6.2500000000000001E-5</v>
      </c>
      <c r="BH55">
        <f t="shared" si="52"/>
        <v>6.25E-2</v>
      </c>
      <c r="BI55">
        <f t="shared" si="52"/>
        <v>6.25E-2</v>
      </c>
      <c r="BJ55">
        <f t="shared" si="52"/>
        <v>0.375</v>
      </c>
      <c r="BK55">
        <f t="shared" si="52"/>
        <v>1</v>
      </c>
      <c r="BL55">
        <f t="shared" si="52"/>
        <v>6.2500000000000001E-5</v>
      </c>
      <c r="BM55">
        <f t="shared" si="52"/>
        <v>6.25E-2</v>
      </c>
      <c r="BN55">
        <f t="shared" si="52"/>
        <v>0.125</v>
      </c>
      <c r="BO55">
        <f t="shared" si="52"/>
        <v>6.25E-2</v>
      </c>
      <c r="BP55">
        <f t="shared" si="52"/>
        <v>6.2500000000000001E-5</v>
      </c>
      <c r="BQ55">
        <f t="shared" ref="BQ55:BW55" si="53">MIN(BQ54,16)/MAX(BQ54,16)</f>
        <v>6.25E-2</v>
      </c>
      <c r="BR55">
        <f t="shared" si="53"/>
        <v>6.25E-2</v>
      </c>
      <c r="BS55">
        <f t="shared" si="53"/>
        <v>6.25E-2</v>
      </c>
      <c r="BT55">
        <f t="shared" si="53"/>
        <v>6.25E-2</v>
      </c>
      <c r="BU55">
        <f t="shared" si="53"/>
        <v>6.25E-2</v>
      </c>
      <c r="BV55">
        <f t="shared" si="53"/>
        <v>6.25E-2</v>
      </c>
      <c r="BW55">
        <f t="shared" si="53"/>
        <v>6.25E-2</v>
      </c>
      <c r="BX55" s="78"/>
    </row>
    <row r="56" spans="1:76" ht="28.5">
      <c r="A56" s="111"/>
      <c r="B56" s="92" t="s">
        <v>100</v>
      </c>
      <c r="C56" s="92" t="s">
        <v>101</v>
      </c>
      <c r="D56">
        <v>300</v>
      </c>
      <c r="E56">
        <v>500</v>
      </c>
      <c r="F56">
        <v>300</v>
      </c>
      <c r="G56">
        <v>500</v>
      </c>
      <c r="H56">
        <v>350</v>
      </c>
      <c r="I56">
        <v>550</v>
      </c>
      <c r="J56">
        <v>500</v>
      </c>
      <c r="K56">
        <v>500</v>
      </c>
      <c r="L56">
        <v>1E-3</v>
      </c>
      <c r="M56">
        <v>130</v>
      </c>
      <c r="N56">
        <v>1000</v>
      </c>
      <c r="O56">
        <v>50</v>
      </c>
      <c r="P56">
        <v>1E-3</v>
      </c>
      <c r="Q56">
        <v>1E-3</v>
      </c>
      <c r="R56">
        <v>1E-3</v>
      </c>
      <c r="S56">
        <v>1E-3</v>
      </c>
      <c r="T56">
        <v>1E-3</v>
      </c>
      <c r="U56">
        <v>1000</v>
      </c>
      <c r="V56">
        <v>1E-3</v>
      </c>
      <c r="W56">
        <v>1E-3</v>
      </c>
      <c r="X56">
        <v>1000</v>
      </c>
      <c r="Y56">
        <v>600</v>
      </c>
      <c r="Z56">
        <v>700</v>
      </c>
      <c r="AA56">
        <v>300</v>
      </c>
      <c r="AB56">
        <v>700</v>
      </c>
      <c r="AC56">
        <v>200</v>
      </c>
      <c r="AD56">
        <v>500</v>
      </c>
      <c r="AE56">
        <v>50</v>
      </c>
      <c r="AF56">
        <v>1E-3</v>
      </c>
      <c r="AG56">
        <v>2000</v>
      </c>
      <c r="AH56">
        <v>500</v>
      </c>
      <c r="AI56">
        <v>10000</v>
      </c>
      <c r="AJ56">
        <v>500</v>
      </c>
      <c r="AK56">
        <v>600</v>
      </c>
      <c r="AL56">
        <v>15000</v>
      </c>
      <c r="AM56">
        <v>1000</v>
      </c>
      <c r="AN56">
        <v>1000</v>
      </c>
      <c r="AO56">
        <v>500</v>
      </c>
      <c r="AP56">
        <v>620</v>
      </c>
      <c r="AQ56">
        <v>100</v>
      </c>
      <c r="AR56">
        <v>100</v>
      </c>
      <c r="AS56">
        <v>100</v>
      </c>
      <c r="AT56">
        <v>1000</v>
      </c>
      <c r="AU56">
        <v>200</v>
      </c>
      <c r="AV56">
        <v>500</v>
      </c>
      <c r="AW56">
        <v>500</v>
      </c>
      <c r="AX56">
        <v>500</v>
      </c>
      <c r="AY56">
        <v>100</v>
      </c>
      <c r="AZ56">
        <v>100</v>
      </c>
      <c r="BA56">
        <v>100</v>
      </c>
      <c r="BB56">
        <v>800</v>
      </c>
      <c r="BC56">
        <v>100</v>
      </c>
      <c r="BD56">
        <v>200</v>
      </c>
      <c r="BE56">
        <v>500</v>
      </c>
      <c r="BF56">
        <v>20</v>
      </c>
      <c r="BG56">
        <v>400</v>
      </c>
      <c r="BH56">
        <v>50</v>
      </c>
      <c r="BI56">
        <v>4235</v>
      </c>
      <c r="BJ56">
        <v>100</v>
      </c>
      <c r="BK56">
        <v>300</v>
      </c>
      <c r="BL56">
        <v>400</v>
      </c>
      <c r="BM56">
        <v>1E-3</v>
      </c>
      <c r="BN56">
        <v>500</v>
      </c>
      <c r="BO56">
        <v>380</v>
      </c>
      <c r="BP56">
        <v>50</v>
      </c>
      <c r="BQ56">
        <v>400</v>
      </c>
      <c r="BR56">
        <v>400</v>
      </c>
      <c r="BS56">
        <v>600</v>
      </c>
      <c r="BT56">
        <v>500</v>
      </c>
      <c r="BU56">
        <v>400</v>
      </c>
      <c r="BV56">
        <v>400</v>
      </c>
      <c r="BW56">
        <v>680</v>
      </c>
      <c r="BX56" s="78">
        <f t="shared" si="9"/>
        <v>15000</v>
      </c>
    </row>
    <row r="57" spans="1:76">
      <c r="A57" s="111"/>
      <c r="B57" s="94"/>
      <c r="C57" s="94"/>
      <c r="D57">
        <f>MIN(D56,15000)/MAX(D56,15000)</f>
        <v>0.02</v>
      </c>
      <c r="E57">
        <f t="shared" ref="E57:BP57" si="54">MIN(E56,15000)/MAX(E56,15000)</f>
        <v>3.3333333333333333E-2</v>
      </c>
      <c r="F57">
        <f t="shared" si="54"/>
        <v>0.02</v>
      </c>
      <c r="G57">
        <f t="shared" si="54"/>
        <v>3.3333333333333333E-2</v>
      </c>
      <c r="H57">
        <f t="shared" si="54"/>
        <v>2.3333333333333334E-2</v>
      </c>
      <c r="I57">
        <f t="shared" si="54"/>
        <v>3.6666666666666667E-2</v>
      </c>
      <c r="J57">
        <f t="shared" si="54"/>
        <v>3.3333333333333333E-2</v>
      </c>
      <c r="K57">
        <f t="shared" si="54"/>
        <v>3.3333333333333333E-2</v>
      </c>
      <c r="L57">
        <f t="shared" si="54"/>
        <v>6.6666666666666668E-8</v>
      </c>
      <c r="M57">
        <f t="shared" si="54"/>
        <v>8.6666666666666663E-3</v>
      </c>
      <c r="N57">
        <f t="shared" si="54"/>
        <v>6.6666666666666666E-2</v>
      </c>
      <c r="O57">
        <f t="shared" si="54"/>
        <v>3.3333333333333335E-3</v>
      </c>
      <c r="P57">
        <f t="shared" si="54"/>
        <v>6.6666666666666668E-8</v>
      </c>
      <c r="Q57">
        <f t="shared" si="54"/>
        <v>6.6666666666666668E-8</v>
      </c>
      <c r="R57">
        <f t="shared" si="54"/>
        <v>6.6666666666666668E-8</v>
      </c>
      <c r="S57">
        <f t="shared" si="54"/>
        <v>6.6666666666666668E-8</v>
      </c>
      <c r="T57">
        <f t="shared" si="54"/>
        <v>6.6666666666666668E-8</v>
      </c>
      <c r="U57">
        <f t="shared" si="54"/>
        <v>6.6666666666666666E-2</v>
      </c>
      <c r="V57">
        <f t="shared" si="54"/>
        <v>6.6666666666666668E-8</v>
      </c>
      <c r="W57">
        <f t="shared" si="54"/>
        <v>6.6666666666666668E-8</v>
      </c>
      <c r="X57">
        <f t="shared" si="54"/>
        <v>6.6666666666666666E-2</v>
      </c>
      <c r="Y57">
        <f t="shared" si="54"/>
        <v>0.04</v>
      </c>
      <c r="Z57">
        <f t="shared" si="54"/>
        <v>4.6666666666666669E-2</v>
      </c>
      <c r="AA57">
        <f t="shared" si="54"/>
        <v>0.02</v>
      </c>
      <c r="AB57">
        <f t="shared" si="54"/>
        <v>4.6666666666666669E-2</v>
      </c>
      <c r="AC57">
        <f t="shared" si="54"/>
        <v>1.3333333333333334E-2</v>
      </c>
      <c r="AD57">
        <f t="shared" si="54"/>
        <v>3.3333333333333333E-2</v>
      </c>
      <c r="AE57">
        <f t="shared" si="54"/>
        <v>3.3333333333333335E-3</v>
      </c>
      <c r="AF57">
        <f t="shared" si="54"/>
        <v>6.6666666666666668E-8</v>
      </c>
      <c r="AG57">
        <f t="shared" si="54"/>
        <v>0.13333333333333333</v>
      </c>
      <c r="AH57">
        <f t="shared" si="54"/>
        <v>3.3333333333333333E-2</v>
      </c>
      <c r="AI57">
        <f t="shared" si="54"/>
        <v>0.66666666666666663</v>
      </c>
      <c r="AJ57">
        <f t="shared" si="54"/>
        <v>3.3333333333333333E-2</v>
      </c>
      <c r="AK57">
        <f t="shared" si="54"/>
        <v>0.04</v>
      </c>
      <c r="AL57">
        <f t="shared" si="54"/>
        <v>1</v>
      </c>
      <c r="AM57">
        <f t="shared" si="54"/>
        <v>6.6666666666666666E-2</v>
      </c>
      <c r="AN57">
        <f t="shared" si="54"/>
        <v>6.6666666666666666E-2</v>
      </c>
      <c r="AO57">
        <f t="shared" si="54"/>
        <v>3.3333333333333333E-2</v>
      </c>
      <c r="AP57">
        <f t="shared" si="54"/>
        <v>4.1333333333333333E-2</v>
      </c>
      <c r="AQ57">
        <f t="shared" si="54"/>
        <v>6.6666666666666671E-3</v>
      </c>
      <c r="AR57">
        <f t="shared" si="54"/>
        <v>6.6666666666666671E-3</v>
      </c>
      <c r="AS57">
        <f t="shared" si="54"/>
        <v>6.6666666666666671E-3</v>
      </c>
      <c r="AT57">
        <f t="shared" si="54"/>
        <v>6.6666666666666666E-2</v>
      </c>
      <c r="AU57">
        <f t="shared" si="54"/>
        <v>1.3333333333333334E-2</v>
      </c>
      <c r="AV57">
        <f t="shared" si="54"/>
        <v>3.3333333333333333E-2</v>
      </c>
      <c r="AW57">
        <f t="shared" si="54"/>
        <v>3.3333333333333333E-2</v>
      </c>
      <c r="AX57">
        <f t="shared" si="54"/>
        <v>3.3333333333333333E-2</v>
      </c>
      <c r="AY57">
        <f t="shared" si="54"/>
        <v>6.6666666666666671E-3</v>
      </c>
      <c r="AZ57">
        <f t="shared" si="54"/>
        <v>6.6666666666666671E-3</v>
      </c>
      <c r="BA57">
        <f t="shared" si="54"/>
        <v>6.6666666666666671E-3</v>
      </c>
      <c r="BB57">
        <f t="shared" si="54"/>
        <v>5.3333333333333337E-2</v>
      </c>
      <c r="BC57">
        <f t="shared" si="54"/>
        <v>6.6666666666666671E-3</v>
      </c>
      <c r="BD57">
        <f t="shared" si="54"/>
        <v>1.3333333333333334E-2</v>
      </c>
      <c r="BE57">
        <f t="shared" si="54"/>
        <v>3.3333333333333333E-2</v>
      </c>
      <c r="BF57">
        <f t="shared" si="54"/>
        <v>1.3333333333333333E-3</v>
      </c>
      <c r="BG57">
        <f t="shared" si="54"/>
        <v>2.6666666666666668E-2</v>
      </c>
      <c r="BH57">
        <f t="shared" si="54"/>
        <v>3.3333333333333335E-3</v>
      </c>
      <c r="BI57">
        <f t="shared" si="54"/>
        <v>0.28233333333333333</v>
      </c>
      <c r="BJ57">
        <f t="shared" si="54"/>
        <v>6.6666666666666671E-3</v>
      </c>
      <c r="BK57">
        <f t="shared" si="54"/>
        <v>0.02</v>
      </c>
      <c r="BL57">
        <f t="shared" si="54"/>
        <v>2.6666666666666668E-2</v>
      </c>
      <c r="BM57">
        <f t="shared" si="54"/>
        <v>6.6666666666666668E-8</v>
      </c>
      <c r="BN57">
        <f t="shared" si="54"/>
        <v>3.3333333333333333E-2</v>
      </c>
      <c r="BO57">
        <f t="shared" si="54"/>
        <v>2.5333333333333333E-2</v>
      </c>
      <c r="BP57">
        <f t="shared" si="54"/>
        <v>3.3333333333333335E-3</v>
      </c>
      <c r="BQ57">
        <f t="shared" ref="BQ57:BW57" si="55">MIN(BQ56,15000)/MAX(BQ56,15000)</f>
        <v>2.6666666666666668E-2</v>
      </c>
      <c r="BR57">
        <f t="shared" si="55"/>
        <v>2.6666666666666668E-2</v>
      </c>
      <c r="BS57">
        <f t="shared" si="55"/>
        <v>0.04</v>
      </c>
      <c r="BT57">
        <f t="shared" si="55"/>
        <v>3.3333333333333333E-2</v>
      </c>
      <c r="BU57">
        <f t="shared" si="55"/>
        <v>2.6666666666666668E-2</v>
      </c>
      <c r="BV57">
        <f t="shared" si="55"/>
        <v>2.6666666666666668E-2</v>
      </c>
      <c r="BW57">
        <f t="shared" si="55"/>
        <v>4.5333333333333337E-2</v>
      </c>
      <c r="BX57" s="78"/>
    </row>
    <row r="58" spans="1:76" ht="14.25">
      <c r="A58" s="113"/>
      <c r="B58" s="92" t="s">
        <v>102</v>
      </c>
      <c r="C58" s="92" t="s">
        <v>53</v>
      </c>
      <c r="D58">
        <v>1E-3</v>
      </c>
      <c r="E58">
        <v>1E-3</v>
      </c>
      <c r="F58">
        <v>1E-3</v>
      </c>
      <c r="G58">
        <v>1E-3</v>
      </c>
      <c r="H58">
        <v>1E-3</v>
      </c>
      <c r="I58">
        <v>1E-3</v>
      </c>
      <c r="J58">
        <v>1E-3</v>
      </c>
      <c r="K58">
        <v>1E-3</v>
      </c>
      <c r="L58">
        <v>1E-3</v>
      </c>
      <c r="M58">
        <v>1E-3</v>
      </c>
      <c r="N58">
        <v>1</v>
      </c>
      <c r="O58">
        <v>1</v>
      </c>
      <c r="P58">
        <v>1</v>
      </c>
      <c r="Q58">
        <v>1</v>
      </c>
      <c r="R58">
        <v>1</v>
      </c>
      <c r="S58">
        <v>1</v>
      </c>
      <c r="T58">
        <v>1</v>
      </c>
      <c r="U58">
        <v>1</v>
      </c>
      <c r="V58">
        <v>1E-3</v>
      </c>
      <c r="W58">
        <v>1E-3</v>
      </c>
      <c r="X58">
        <v>1</v>
      </c>
      <c r="Y58">
        <v>1</v>
      </c>
      <c r="Z58">
        <v>1E-3</v>
      </c>
      <c r="AA58">
        <v>1E-3</v>
      </c>
      <c r="AB58">
        <v>1E-3</v>
      </c>
      <c r="AC58">
        <v>1</v>
      </c>
      <c r="AD58">
        <v>1E-3</v>
      </c>
      <c r="AE58">
        <v>0</v>
      </c>
      <c r="AF58">
        <v>1</v>
      </c>
      <c r="AG58">
        <v>1E-3</v>
      </c>
      <c r="AH58">
        <v>1E-3</v>
      </c>
      <c r="AI58">
        <v>1E-3</v>
      </c>
      <c r="AJ58">
        <v>1</v>
      </c>
      <c r="AK58">
        <v>1</v>
      </c>
      <c r="AL58">
        <v>1</v>
      </c>
      <c r="AM58">
        <v>1</v>
      </c>
      <c r="AN58">
        <v>1</v>
      </c>
      <c r="AO58">
        <v>1</v>
      </c>
      <c r="AP58">
        <v>1</v>
      </c>
      <c r="AQ58">
        <v>1</v>
      </c>
      <c r="AR58">
        <v>1E-3</v>
      </c>
      <c r="AS58">
        <v>1E-3</v>
      </c>
      <c r="AT58">
        <v>1</v>
      </c>
      <c r="AU58">
        <v>1</v>
      </c>
      <c r="AV58">
        <v>1</v>
      </c>
      <c r="AW58">
        <v>1</v>
      </c>
      <c r="AX58">
        <v>1</v>
      </c>
      <c r="AY58">
        <v>1</v>
      </c>
      <c r="AZ58">
        <v>1</v>
      </c>
      <c r="BA58">
        <v>1E-3</v>
      </c>
      <c r="BB58">
        <v>1</v>
      </c>
      <c r="BC58">
        <v>1E-3</v>
      </c>
      <c r="BD58">
        <v>1E-3</v>
      </c>
      <c r="BE58">
        <v>1</v>
      </c>
      <c r="BF58">
        <v>1E-3</v>
      </c>
      <c r="BG58">
        <v>1</v>
      </c>
      <c r="BH58">
        <v>1</v>
      </c>
      <c r="BI58">
        <v>0</v>
      </c>
      <c r="BJ58">
        <v>1</v>
      </c>
      <c r="BK58">
        <v>1</v>
      </c>
      <c r="BL58">
        <v>1</v>
      </c>
      <c r="BM58">
        <v>1</v>
      </c>
      <c r="BN58">
        <v>1E-3</v>
      </c>
      <c r="BO58">
        <v>1E-3</v>
      </c>
      <c r="BP58">
        <v>1E-3</v>
      </c>
      <c r="BQ58">
        <v>1E-3</v>
      </c>
      <c r="BR58">
        <v>1E-3</v>
      </c>
      <c r="BS58">
        <v>1E-3</v>
      </c>
      <c r="BT58">
        <v>1E-3</v>
      </c>
      <c r="BU58">
        <v>1E-3</v>
      </c>
      <c r="BV58">
        <v>1E-3</v>
      </c>
      <c r="BW58">
        <v>1E-3</v>
      </c>
      <c r="BX58" s="78">
        <f t="shared" si="9"/>
        <v>1</v>
      </c>
    </row>
    <row r="59" spans="1:76">
      <c r="A59" s="113"/>
      <c r="B59" s="94"/>
      <c r="C59" s="94"/>
      <c r="D59">
        <f>MIN(D58,1)/MAX(D58,1)</f>
        <v>1E-3</v>
      </c>
      <c r="E59">
        <f t="shared" ref="E59:BP59" si="56">MIN(E58,1)/MAX(E58,1)</f>
        <v>1E-3</v>
      </c>
      <c r="F59">
        <f t="shared" si="56"/>
        <v>1E-3</v>
      </c>
      <c r="G59">
        <f t="shared" si="56"/>
        <v>1E-3</v>
      </c>
      <c r="H59">
        <f t="shared" si="56"/>
        <v>1E-3</v>
      </c>
      <c r="I59">
        <f t="shared" si="56"/>
        <v>1E-3</v>
      </c>
      <c r="J59">
        <f t="shared" si="56"/>
        <v>1E-3</v>
      </c>
      <c r="K59">
        <f t="shared" si="56"/>
        <v>1E-3</v>
      </c>
      <c r="L59">
        <f t="shared" si="56"/>
        <v>1E-3</v>
      </c>
      <c r="M59">
        <f t="shared" si="56"/>
        <v>1E-3</v>
      </c>
      <c r="N59">
        <f t="shared" si="56"/>
        <v>1</v>
      </c>
      <c r="O59">
        <f t="shared" si="56"/>
        <v>1</v>
      </c>
      <c r="P59">
        <f t="shared" si="56"/>
        <v>1</v>
      </c>
      <c r="Q59">
        <f t="shared" si="56"/>
        <v>1</v>
      </c>
      <c r="R59">
        <f t="shared" si="56"/>
        <v>1</v>
      </c>
      <c r="S59">
        <f t="shared" si="56"/>
        <v>1</v>
      </c>
      <c r="T59">
        <f t="shared" si="56"/>
        <v>1</v>
      </c>
      <c r="U59">
        <f t="shared" si="56"/>
        <v>1</v>
      </c>
      <c r="V59">
        <f t="shared" si="56"/>
        <v>1E-3</v>
      </c>
      <c r="W59">
        <f t="shared" si="56"/>
        <v>1E-3</v>
      </c>
      <c r="X59">
        <f t="shared" si="56"/>
        <v>1</v>
      </c>
      <c r="Y59">
        <f t="shared" si="56"/>
        <v>1</v>
      </c>
      <c r="Z59">
        <f t="shared" si="56"/>
        <v>1E-3</v>
      </c>
      <c r="AA59">
        <f t="shared" si="56"/>
        <v>1E-3</v>
      </c>
      <c r="AB59">
        <f t="shared" si="56"/>
        <v>1E-3</v>
      </c>
      <c r="AC59">
        <f t="shared" si="56"/>
        <v>1</v>
      </c>
      <c r="AD59">
        <f t="shared" si="56"/>
        <v>1E-3</v>
      </c>
      <c r="AE59">
        <f t="shared" si="56"/>
        <v>0</v>
      </c>
      <c r="AF59">
        <f t="shared" si="56"/>
        <v>1</v>
      </c>
      <c r="AG59">
        <f t="shared" si="56"/>
        <v>1E-3</v>
      </c>
      <c r="AH59">
        <f t="shared" si="56"/>
        <v>1E-3</v>
      </c>
      <c r="AI59">
        <f t="shared" si="56"/>
        <v>1E-3</v>
      </c>
      <c r="AJ59">
        <f t="shared" si="56"/>
        <v>1</v>
      </c>
      <c r="AK59">
        <f t="shared" si="56"/>
        <v>1</v>
      </c>
      <c r="AL59">
        <f t="shared" si="56"/>
        <v>1</v>
      </c>
      <c r="AM59">
        <f t="shared" si="56"/>
        <v>1</v>
      </c>
      <c r="AN59">
        <f t="shared" si="56"/>
        <v>1</v>
      </c>
      <c r="AO59">
        <f t="shared" si="56"/>
        <v>1</v>
      </c>
      <c r="AP59">
        <f t="shared" si="56"/>
        <v>1</v>
      </c>
      <c r="AQ59">
        <f t="shared" si="56"/>
        <v>1</v>
      </c>
      <c r="AR59">
        <f t="shared" si="56"/>
        <v>1E-3</v>
      </c>
      <c r="AS59">
        <f t="shared" si="56"/>
        <v>1E-3</v>
      </c>
      <c r="AT59">
        <f t="shared" si="56"/>
        <v>1</v>
      </c>
      <c r="AU59">
        <f t="shared" si="56"/>
        <v>1</v>
      </c>
      <c r="AV59">
        <f t="shared" si="56"/>
        <v>1</v>
      </c>
      <c r="AW59">
        <f t="shared" si="56"/>
        <v>1</v>
      </c>
      <c r="AX59">
        <f t="shared" si="56"/>
        <v>1</v>
      </c>
      <c r="AY59">
        <f t="shared" si="56"/>
        <v>1</v>
      </c>
      <c r="AZ59">
        <f t="shared" si="56"/>
        <v>1</v>
      </c>
      <c r="BA59">
        <f t="shared" si="56"/>
        <v>1E-3</v>
      </c>
      <c r="BB59">
        <f t="shared" si="56"/>
        <v>1</v>
      </c>
      <c r="BC59">
        <f t="shared" si="56"/>
        <v>1E-3</v>
      </c>
      <c r="BD59">
        <f t="shared" si="56"/>
        <v>1E-3</v>
      </c>
      <c r="BE59">
        <f t="shared" si="56"/>
        <v>1</v>
      </c>
      <c r="BF59">
        <f t="shared" si="56"/>
        <v>1E-3</v>
      </c>
      <c r="BG59">
        <f t="shared" si="56"/>
        <v>1</v>
      </c>
      <c r="BH59">
        <f t="shared" si="56"/>
        <v>1</v>
      </c>
      <c r="BI59">
        <f t="shared" si="56"/>
        <v>0</v>
      </c>
      <c r="BJ59">
        <f t="shared" si="56"/>
        <v>1</v>
      </c>
      <c r="BK59">
        <f t="shared" si="56"/>
        <v>1</v>
      </c>
      <c r="BL59">
        <f t="shared" si="56"/>
        <v>1</v>
      </c>
      <c r="BM59">
        <f t="shared" si="56"/>
        <v>1</v>
      </c>
      <c r="BN59">
        <f t="shared" si="56"/>
        <v>1E-3</v>
      </c>
      <c r="BO59">
        <f t="shared" si="56"/>
        <v>1E-3</v>
      </c>
      <c r="BP59">
        <f t="shared" si="56"/>
        <v>1E-3</v>
      </c>
      <c r="BQ59">
        <f t="shared" ref="BQ59:BW59" si="57">MIN(BQ58,1)/MAX(BQ58,1)</f>
        <v>1E-3</v>
      </c>
      <c r="BR59">
        <f t="shared" si="57"/>
        <v>1E-3</v>
      </c>
      <c r="BS59">
        <f t="shared" si="57"/>
        <v>1E-3</v>
      </c>
      <c r="BT59">
        <f t="shared" si="57"/>
        <v>1E-3</v>
      </c>
      <c r="BU59">
        <f t="shared" si="57"/>
        <v>1E-3</v>
      </c>
      <c r="BV59">
        <f t="shared" si="57"/>
        <v>1E-3</v>
      </c>
      <c r="BW59">
        <f t="shared" si="57"/>
        <v>1E-3</v>
      </c>
      <c r="BX59" s="78"/>
    </row>
    <row r="60" spans="1:76" ht="28.5">
      <c r="A60" s="113"/>
      <c r="B60" s="92" t="s">
        <v>103</v>
      </c>
      <c r="C60" s="92" t="s">
        <v>53</v>
      </c>
      <c r="D60">
        <v>1E-3</v>
      </c>
      <c r="E60">
        <v>1E-3</v>
      </c>
      <c r="F60">
        <v>1E-3</v>
      </c>
      <c r="G60">
        <v>1E-3</v>
      </c>
      <c r="H60">
        <v>1E-3</v>
      </c>
      <c r="I60">
        <v>1E-3</v>
      </c>
      <c r="J60">
        <v>1E-3</v>
      </c>
      <c r="K60">
        <v>1E-3</v>
      </c>
      <c r="L60">
        <v>1E-3</v>
      </c>
      <c r="M60">
        <v>1E-3</v>
      </c>
      <c r="N60">
        <v>1E-3</v>
      </c>
      <c r="O60">
        <v>1</v>
      </c>
      <c r="P60">
        <v>1</v>
      </c>
      <c r="Q60">
        <v>1</v>
      </c>
      <c r="R60">
        <v>1</v>
      </c>
      <c r="S60">
        <v>1</v>
      </c>
      <c r="T60">
        <v>1</v>
      </c>
      <c r="U60">
        <v>1</v>
      </c>
      <c r="V60">
        <v>1E-3</v>
      </c>
      <c r="W60">
        <v>1E-3</v>
      </c>
      <c r="X60">
        <v>1</v>
      </c>
      <c r="Y60">
        <v>1E-3</v>
      </c>
      <c r="Z60">
        <v>1E-3</v>
      </c>
      <c r="AA60">
        <v>1E-3</v>
      </c>
      <c r="AB60">
        <v>1E-3</v>
      </c>
      <c r="AC60">
        <v>1E-3</v>
      </c>
      <c r="AD60">
        <v>1E-3</v>
      </c>
      <c r="AE60">
        <v>0</v>
      </c>
      <c r="AF60">
        <v>1E-3</v>
      </c>
      <c r="AG60">
        <v>1E-3</v>
      </c>
      <c r="AH60">
        <v>1E-3</v>
      </c>
      <c r="AI60">
        <v>1</v>
      </c>
      <c r="AJ60">
        <v>1E-3</v>
      </c>
      <c r="AK60">
        <v>1E-3</v>
      </c>
      <c r="AL60">
        <v>1</v>
      </c>
      <c r="AM60">
        <v>1</v>
      </c>
      <c r="AN60">
        <v>1E-3</v>
      </c>
      <c r="AO60">
        <v>1E-3</v>
      </c>
      <c r="AP60">
        <v>1E-3</v>
      </c>
      <c r="AQ60">
        <v>1E-3</v>
      </c>
      <c r="AR60">
        <v>1E-3</v>
      </c>
      <c r="AS60">
        <v>1E-3</v>
      </c>
      <c r="AT60">
        <v>1</v>
      </c>
      <c r="AU60">
        <v>1</v>
      </c>
      <c r="AV60">
        <v>1</v>
      </c>
      <c r="AW60">
        <v>1</v>
      </c>
      <c r="AX60">
        <v>1</v>
      </c>
      <c r="AY60">
        <v>1E-3</v>
      </c>
      <c r="AZ60">
        <v>1E-3</v>
      </c>
      <c r="BA60">
        <v>1E-3</v>
      </c>
      <c r="BB60">
        <v>1E-3</v>
      </c>
      <c r="BC60">
        <v>1E-3</v>
      </c>
      <c r="BD60">
        <v>1</v>
      </c>
      <c r="BE60">
        <v>1E-3</v>
      </c>
      <c r="BF60">
        <v>1E-3</v>
      </c>
      <c r="BG60">
        <v>1E-3</v>
      </c>
      <c r="BH60">
        <v>1E-3</v>
      </c>
      <c r="BI60">
        <v>1E-3</v>
      </c>
      <c r="BJ60">
        <v>1E-3</v>
      </c>
      <c r="BK60">
        <v>1E-3</v>
      </c>
      <c r="BL60">
        <v>1E-3</v>
      </c>
      <c r="BM60">
        <v>1E-3</v>
      </c>
      <c r="BN60">
        <v>1</v>
      </c>
      <c r="BO60">
        <v>1E-3</v>
      </c>
      <c r="BP60">
        <v>1E-3</v>
      </c>
      <c r="BQ60">
        <v>1E-3</v>
      </c>
      <c r="BR60">
        <v>1E-3</v>
      </c>
      <c r="BS60">
        <v>1E-3</v>
      </c>
      <c r="BT60">
        <v>1E-3</v>
      </c>
      <c r="BU60">
        <v>1E-3</v>
      </c>
      <c r="BV60">
        <v>1E-3</v>
      </c>
      <c r="BW60">
        <v>1E-3</v>
      </c>
      <c r="BX60" s="78">
        <f t="shared" si="9"/>
        <v>1</v>
      </c>
    </row>
    <row r="61" spans="1:76">
      <c r="A61" s="113"/>
      <c r="B61" s="94"/>
      <c r="C61" s="94"/>
      <c r="D61">
        <f>MIN(D60,1)/MAX(D60,1)</f>
        <v>1E-3</v>
      </c>
      <c r="E61">
        <f t="shared" ref="E61:BP61" si="58">MIN(E60,1)/MAX(E60,1)</f>
        <v>1E-3</v>
      </c>
      <c r="F61">
        <f t="shared" si="58"/>
        <v>1E-3</v>
      </c>
      <c r="G61">
        <f t="shared" si="58"/>
        <v>1E-3</v>
      </c>
      <c r="H61">
        <f t="shared" si="58"/>
        <v>1E-3</v>
      </c>
      <c r="I61">
        <f t="shared" si="58"/>
        <v>1E-3</v>
      </c>
      <c r="J61">
        <f t="shared" si="58"/>
        <v>1E-3</v>
      </c>
      <c r="K61">
        <f t="shared" si="58"/>
        <v>1E-3</v>
      </c>
      <c r="L61">
        <f t="shared" si="58"/>
        <v>1E-3</v>
      </c>
      <c r="M61">
        <f t="shared" si="58"/>
        <v>1E-3</v>
      </c>
      <c r="N61">
        <f t="shared" si="58"/>
        <v>1E-3</v>
      </c>
      <c r="O61">
        <f t="shared" si="58"/>
        <v>1</v>
      </c>
      <c r="P61">
        <f t="shared" si="58"/>
        <v>1</v>
      </c>
      <c r="Q61">
        <f t="shared" si="58"/>
        <v>1</v>
      </c>
      <c r="R61">
        <f t="shared" si="58"/>
        <v>1</v>
      </c>
      <c r="S61">
        <f t="shared" si="58"/>
        <v>1</v>
      </c>
      <c r="T61">
        <f t="shared" si="58"/>
        <v>1</v>
      </c>
      <c r="U61">
        <f t="shared" si="58"/>
        <v>1</v>
      </c>
      <c r="V61">
        <f t="shared" si="58"/>
        <v>1E-3</v>
      </c>
      <c r="W61">
        <f t="shared" si="58"/>
        <v>1E-3</v>
      </c>
      <c r="X61">
        <f t="shared" si="58"/>
        <v>1</v>
      </c>
      <c r="Y61">
        <f t="shared" si="58"/>
        <v>1E-3</v>
      </c>
      <c r="Z61">
        <f t="shared" si="58"/>
        <v>1E-3</v>
      </c>
      <c r="AA61">
        <f t="shared" si="58"/>
        <v>1E-3</v>
      </c>
      <c r="AB61">
        <f t="shared" si="58"/>
        <v>1E-3</v>
      </c>
      <c r="AC61">
        <f t="shared" si="58"/>
        <v>1E-3</v>
      </c>
      <c r="AD61">
        <f t="shared" si="58"/>
        <v>1E-3</v>
      </c>
      <c r="AE61">
        <f t="shared" si="58"/>
        <v>0</v>
      </c>
      <c r="AF61">
        <f t="shared" si="58"/>
        <v>1E-3</v>
      </c>
      <c r="AG61">
        <f t="shared" si="58"/>
        <v>1E-3</v>
      </c>
      <c r="AH61">
        <f t="shared" si="58"/>
        <v>1E-3</v>
      </c>
      <c r="AI61">
        <f t="shared" si="58"/>
        <v>1</v>
      </c>
      <c r="AJ61">
        <f t="shared" si="58"/>
        <v>1E-3</v>
      </c>
      <c r="AK61">
        <f t="shared" si="58"/>
        <v>1E-3</v>
      </c>
      <c r="AL61">
        <f t="shared" si="58"/>
        <v>1</v>
      </c>
      <c r="AM61">
        <f t="shared" si="58"/>
        <v>1</v>
      </c>
      <c r="AN61">
        <f t="shared" si="58"/>
        <v>1E-3</v>
      </c>
      <c r="AO61">
        <f t="shared" si="58"/>
        <v>1E-3</v>
      </c>
      <c r="AP61">
        <f t="shared" si="58"/>
        <v>1E-3</v>
      </c>
      <c r="AQ61">
        <f t="shared" si="58"/>
        <v>1E-3</v>
      </c>
      <c r="AR61">
        <f t="shared" si="58"/>
        <v>1E-3</v>
      </c>
      <c r="AS61">
        <f t="shared" si="58"/>
        <v>1E-3</v>
      </c>
      <c r="AT61">
        <f t="shared" si="58"/>
        <v>1</v>
      </c>
      <c r="AU61">
        <f t="shared" si="58"/>
        <v>1</v>
      </c>
      <c r="AV61">
        <f t="shared" si="58"/>
        <v>1</v>
      </c>
      <c r="AW61">
        <f t="shared" si="58"/>
        <v>1</v>
      </c>
      <c r="AX61">
        <f t="shared" si="58"/>
        <v>1</v>
      </c>
      <c r="AY61">
        <f t="shared" si="58"/>
        <v>1E-3</v>
      </c>
      <c r="AZ61">
        <f t="shared" si="58"/>
        <v>1E-3</v>
      </c>
      <c r="BA61">
        <f t="shared" si="58"/>
        <v>1E-3</v>
      </c>
      <c r="BB61">
        <f t="shared" si="58"/>
        <v>1E-3</v>
      </c>
      <c r="BC61">
        <f t="shared" si="58"/>
        <v>1E-3</v>
      </c>
      <c r="BD61">
        <f t="shared" si="58"/>
        <v>1</v>
      </c>
      <c r="BE61">
        <f t="shared" si="58"/>
        <v>1E-3</v>
      </c>
      <c r="BF61">
        <f t="shared" si="58"/>
        <v>1E-3</v>
      </c>
      <c r="BG61">
        <f t="shared" si="58"/>
        <v>1E-3</v>
      </c>
      <c r="BH61">
        <f t="shared" si="58"/>
        <v>1E-3</v>
      </c>
      <c r="BI61">
        <f t="shared" si="58"/>
        <v>1E-3</v>
      </c>
      <c r="BJ61">
        <f t="shared" si="58"/>
        <v>1E-3</v>
      </c>
      <c r="BK61">
        <f t="shared" si="58"/>
        <v>1E-3</v>
      </c>
      <c r="BL61">
        <f t="shared" si="58"/>
        <v>1E-3</v>
      </c>
      <c r="BM61">
        <f t="shared" si="58"/>
        <v>1E-3</v>
      </c>
      <c r="BN61">
        <f t="shared" si="58"/>
        <v>1</v>
      </c>
      <c r="BO61">
        <f t="shared" si="58"/>
        <v>1E-3</v>
      </c>
      <c r="BP61">
        <f t="shared" si="58"/>
        <v>1E-3</v>
      </c>
      <c r="BQ61">
        <f t="shared" ref="BQ61:BW61" si="59">MIN(BQ60,1)/MAX(BQ60,1)</f>
        <v>1E-3</v>
      </c>
      <c r="BR61">
        <f t="shared" si="59"/>
        <v>1E-3</v>
      </c>
      <c r="BS61">
        <f t="shared" si="59"/>
        <v>1E-3</v>
      </c>
      <c r="BT61">
        <f t="shared" si="59"/>
        <v>1E-3</v>
      </c>
      <c r="BU61">
        <f t="shared" si="59"/>
        <v>1E-3</v>
      </c>
      <c r="BV61">
        <f t="shared" si="59"/>
        <v>1E-3</v>
      </c>
      <c r="BW61">
        <f t="shared" si="59"/>
        <v>1E-3</v>
      </c>
      <c r="BX61" s="78"/>
    </row>
    <row r="62" spans="1:76" ht="14.25">
      <c r="A62" s="113"/>
      <c r="B62" s="92" t="s">
        <v>104</v>
      </c>
      <c r="C62" s="92" t="s">
        <v>54</v>
      </c>
      <c r="D62">
        <v>2</v>
      </c>
      <c r="E62">
        <v>1</v>
      </c>
      <c r="F62">
        <v>2</v>
      </c>
      <c r="G62">
        <v>2</v>
      </c>
      <c r="H62">
        <v>2</v>
      </c>
      <c r="I62">
        <v>2</v>
      </c>
      <c r="J62">
        <v>2</v>
      </c>
      <c r="K62">
        <v>2</v>
      </c>
      <c r="L62">
        <v>1E-3</v>
      </c>
      <c r="M62">
        <v>2</v>
      </c>
      <c r="N62">
        <v>2</v>
      </c>
      <c r="O62">
        <v>2</v>
      </c>
      <c r="P62">
        <v>1</v>
      </c>
      <c r="Q62">
        <v>1</v>
      </c>
      <c r="R62">
        <v>1</v>
      </c>
      <c r="S62">
        <v>1</v>
      </c>
      <c r="T62">
        <v>1</v>
      </c>
      <c r="U62">
        <v>2</v>
      </c>
      <c r="V62">
        <v>1E-3</v>
      </c>
      <c r="W62">
        <v>1</v>
      </c>
      <c r="X62">
        <v>2</v>
      </c>
      <c r="Y62">
        <v>2</v>
      </c>
      <c r="Z62">
        <v>2</v>
      </c>
      <c r="AA62">
        <v>1E-3</v>
      </c>
      <c r="AB62">
        <v>1</v>
      </c>
      <c r="AC62">
        <v>2</v>
      </c>
      <c r="AD62">
        <v>1</v>
      </c>
      <c r="AE62">
        <v>1</v>
      </c>
      <c r="AF62">
        <v>1</v>
      </c>
      <c r="AG62">
        <v>4</v>
      </c>
      <c r="AH62">
        <v>1</v>
      </c>
      <c r="AI62">
        <v>2</v>
      </c>
      <c r="AJ62">
        <v>2</v>
      </c>
      <c r="AK62">
        <v>2</v>
      </c>
      <c r="AL62">
        <v>4</v>
      </c>
      <c r="AM62">
        <v>1</v>
      </c>
      <c r="AN62">
        <v>2</v>
      </c>
      <c r="AO62">
        <v>1</v>
      </c>
      <c r="AP62">
        <v>2</v>
      </c>
      <c r="AQ62">
        <v>1E-3</v>
      </c>
      <c r="AR62">
        <v>1E-3</v>
      </c>
      <c r="AS62">
        <v>1E-3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1E-3</v>
      </c>
      <c r="AZ62">
        <v>1E-3</v>
      </c>
      <c r="BA62">
        <v>1E-3</v>
      </c>
      <c r="BB62">
        <v>1E-3</v>
      </c>
      <c r="BC62">
        <v>1E-3</v>
      </c>
      <c r="BD62">
        <v>1</v>
      </c>
      <c r="BE62">
        <v>1E-3</v>
      </c>
      <c r="BF62">
        <v>1E-3</v>
      </c>
      <c r="BG62">
        <v>1E-3</v>
      </c>
      <c r="BH62">
        <v>1</v>
      </c>
      <c r="BI62">
        <v>1</v>
      </c>
      <c r="BJ62">
        <v>1E-3</v>
      </c>
      <c r="BK62">
        <v>1E-3</v>
      </c>
      <c r="BL62">
        <v>1E-3</v>
      </c>
      <c r="BM62">
        <v>1E-3</v>
      </c>
      <c r="BN62">
        <v>4</v>
      </c>
      <c r="BO62">
        <v>1</v>
      </c>
      <c r="BP62">
        <v>1E-3</v>
      </c>
      <c r="BQ62">
        <v>1</v>
      </c>
      <c r="BR62">
        <v>1</v>
      </c>
      <c r="BS62">
        <v>1</v>
      </c>
      <c r="BT62">
        <v>2</v>
      </c>
      <c r="BU62">
        <v>1</v>
      </c>
      <c r="BV62">
        <v>1</v>
      </c>
      <c r="BW62">
        <v>1</v>
      </c>
      <c r="BX62" s="78">
        <f t="shared" si="9"/>
        <v>4</v>
      </c>
    </row>
    <row r="63" spans="1:76">
      <c r="A63" s="114"/>
      <c r="B63" s="94"/>
      <c r="C63" s="94"/>
      <c r="D63">
        <f>MIN(D62,4)/MAX(D62,4)</f>
        <v>0.5</v>
      </c>
      <c r="E63">
        <f t="shared" ref="E63:BP63" si="60">MIN(E62,4)/MAX(E62,4)</f>
        <v>0.25</v>
      </c>
      <c r="F63">
        <f t="shared" si="60"/>
        <v>0.5</v>
      </c>
      <c r="G63">
        <f t="shared" si="60"/>
        <v>0.5</v>
      </c>
      <c r="H63">
        <f t="shared" si="60"/>
        <v>0.5</v>
      </c>
      <c r="I63">
        <f t="shared" si="60"/>
        <v>0.5</v>
      </c>
      <c r="J63">
        <f t="shared" si="60"/>
        <v>0.5</v>
      </c>
      <c r="K63">
        <f t="shared" si="60"/>
        <v>0.5</v>
      </c>
      <c r="L63">
        <f t="shared" si="60"/>
        <v>2.5000000000000001E-4</v>
      </c>
      <c r="M63">
        <f t="shared" si="60"/>
        <v>0.5</v>
      </c>
      <c r="N63">
        <f t="shared" si="60"/>
        <v>0.5</v>
      </c>
      <c r="O63">
        <f t="shared" si="60"/>
        <v>0.5</v>
      </c>
      <c r="P63">
        <f t="shared" si="60"/>
        <v>0.25</v>
      </c>
      <c r="Q63">
        <f t="shared" si="60"/>
        <v>0.25</v>
      </c>
      <c r="R63">
        <f t="shared" si="60"/>
        <v>0.25</v>
      </c>
      <c r="S63">
        <f t="shared" si="60"/>
        <v>0.25</v>
      </c>
      <c r="T63">
        <f t="shared" si="60"/>
        <v>0.25</v>
      </c>
      <c r="U63">
        <f t="shared" si="60"/>
        <v>0.5</v>
      </c>
      <c r="V63">
        <f t="shared" si="60"/>
        <v>2.5000000000000001E-4</v>
      </c>
      <c r="W63">
        <f t="shared" si="60"/>
        <v>0.25</v>
      </c>
      <c r="X63">
        <f t="shared" si="60"/>
        <v>0.5</v>
      </c>
      <c r="Y63">
        <f t="shared" si="60"/>
        <v>0.5</v>
      </c>
      <c r="Z63">
        <f t="shared" si="60"/>
        <v>0.5</v>
      </c>
      <c r="AA63">
        <f t="shared" si="60"/>
        <v>2.5000000000000001E-4</v>
      </c>
      <c r="AB63">
        <f t="shared" si="60"/>
        <v>0.25</v>
      </c>
      <c r="AC63">
        <f t="shared" si="60"/>
        <v>0.5</v>
      </c>
      <c r="AD63">
        <f t="shared" si="60"/>
        <v>0.25</v>
      </c>
      <c r="AE63">
        <f t="shared" si="60"/>
        <v>0.25</v>
      </c>
      <c r="AF63">
        <f t="shared" si="60"/>
        <v>0.25</v>
      </c>
      <c r="AG63">
        <f t="shared" si="60"/>
        <v>1</v>
      </c>
      <c r="AH63">
        <f t="shared" si="60"/>
        <v>0.25</v>
      </c>
      <c r="AI63">
        <f t="shared" si="60"/>
        <v>0.5</v>
      </c>
      <c r="AJ63">
        <f t="shared" si="60"/>
        <v>0.5</v>
      </c>
      <c r="AK63">
        <f t="shared" si="60"/>
        <v>0.5</v>
      </c>
      <c r="AL63">
        <f t="shared" si="60"/>
        <v>1</v>
      </c>
      <c r="AM63">
        <f t="shared" si="60"/>
        <v>0.25</v>
      </c>
      <c r="AN63">
        <f t="shared" si="60"/>
        <v>0.5</v>
      </c>
      <c r="AO63">
        <f t="shared" si="60"/>
        <v>0.25</v>
      </c>
      <c r="AP63">
        <f t="shared" si="60"/>
        <v>0.5</v>
      </c>
      <c r="AQ63">
        <f t="shared" si="60"/>
        <v>2.5000000000000001E-4</v>
      </c>
      <c r="AR63">
        <f t="shared" si="60"/>
        <v>2.5000000000000001E-4</v>
      </c>
      <c r="AS63">
        <f t="shared" si="60"/>
        <v>2.5000000000000001E-4</v>
      </c>
      <c r="AT63">
        <f t="shared" si="60"/>
        <v>0.25</v>
      </c>
      <c r="AU63">
        <f t="shared" si="60"/>
        <v>0.25</v>
      </c>
      <c r="AV63">
        <f t="shared" si="60"/>
        <v>0.25</v>
      </c>
      <c r="AW63">
        <f t="shared" si="60"/>
        <v>0.25</v>
      </c>
      <c r="AX63">
        <f t="shared" si="60"/>
        <v>0.25</v>
      </c>
      <c r="AY63">
        <f t="shared" si="60"/>
        <v>2.5000000000000001E-4</v>
      </c>
      <c r="AZ63">
        <f t="shared" si="60"/>
        <v>2.5000000000000001E-4</v>
      </c>
      <c r="BA63">
        <f t="shared" si="60"/>
        <v>2.5000000000000001E-4</v>
      </c>
      <c r="BB63">
        <f t="shared" si="60"/>
        <v>2.5000000000000001E-4</v>
      </c>
      <c r="BC63">
        <f t="shared" si="60"/>
        <v>2.5000000000000001E-4</v>
      </c>
      <c r="BD63">
        <f t="shared" si="60"/>
        <v>0.25</v>
      </c>
      <c r="BE63">
        <f t="shared" si="60"/>
        <v>2.5000000000000001E-4</v>
      </c>
      <c r="BF63">
        <f t="shared" si="60"/>
        <v>2.5000000000000001E-4</v>
      </c>
      <c r="BG63">
        <f t="shared" si="60"/>
        <v>2.5000000000000001E-4</v>
      </c>
      <c r="BH63">
        <f t="shared" si="60"/>
        <v>0.25</v>
      </c>
      <c r="BI63">
        <f t="shared" si="60"/>
        <v>0.25</v>
      </c>
      <c r="BJ63">
        <f t="shared" si="60"/>
        <v>2.5000000000000001E-4</v>
      </c>
      <c r="BK63">
        <f t="shared" si="60"/>
        <v>2.5000000000000001E-4</v>
      </c>
      <c r="BL63">
        <f t="shared" si="60"/>
        <v>2.5000000000000001E-4</v>
      </c>
      <c r="BM63">
        <f t="shared" si="60"/>
        <v>2.5000000000000001E-4</v>
      </c>
      <c r="BN63">
        <f t="shared" si="60"/>
        <v>1</v>
      </c>
      <c r="BO63">
        <f t="shared" si="60"/>
        <v>0.25</v>
      </c>
      <c r="BP63">
        <f t="shared" si="60"/>
        <v>2.5000000000000001E-4</v>
      </c>
      <c r="BQ63">
        <f t="shared" ref="BQ63:BW63" si="61">MIN(BQ62,4)/MAX(BQ62,4)</f>
        <v>0.25</v>
      </c>
      <c r="BR63">
        <f t="shared" si="61"/>
        <v>0.25</v>
      </c>
      <c r="BS63">
        <f t="shared" si="61"/>
        <v>0.25</v>
      </c>
      <c r="BT63">
        <f t="shared" si="61"/>
        <v>0.5</v>
      </c>
      <c r="BU63">
        <f t="shared" si="61"/>
        <v>0.25</v>
      </c>
      <c r="BV63">
        <f t="shared" si="61"/>
        <v>0.25</v>
      </c>
      <c r="BW63">
        <f t="shared" si="61"/>
        <v>0.25</v>
      </c>
    </row>
  </sheetData>
  <mergeCells count="14">
    <mergeCell ref="BE2:BM2"/>
    <mergeCell ref="BN2:BW2"/>
    <mergeCell ref="D2:N2"/>
    <mergeCell ref="O2:U2"/>
    <mergeCell ref="V2:W2"/>
    <mergeCell ref="X2:AH2"/>
    <mergeCell ref="AI2:AP2"/>
    <mergeCell ref="AQ2:BD2"/>
    <mergeCell ref="A36:A51"/>
    <mergeCell ref="A52:A63"/>
    <mergeCell ref="A22:A31"/>
    <mergeCell ref="A32:A35"/>
    <mergeCell ref="A4:A9"/>
    <mergeCell ref="A10:A21"/>
  </mergeCells>
  <phoneticPr fontId="1" type="noConversion"/>
  <pageMargins left="0.7" right="0.7" top="0.75" bottom="0.75" header="0.3" footer="0.3"/>
  <pageSetup paperSize="9" orientation="portrait" horizontalDpi="0" verticalDpi="0" r:id="rId1"/>
  <legacyDrawing r:id="rId2"/>
  <oleObjects>
    <oleObject progId="Equation.KSEE3" shapeId="8193" r:id="rId3"/>
  </oleObjects>
</worksheet>
</file>

<file path=xl/worksheets/sheet11.xml><?xml version="1.0" encoding="utf-8"?>
<worksheet xmlns="http://schemas.openxmlformats.org/spreadsheetml/2006/main" xmlns:r="http://schemas.openxmlformats.org/officeDocument/2006/relationships">
  <dimension ref="A1:BY63"/>
  <sheetViews>
    <sheetView topLeftCell="A28" workbookViewId="0">
      <selection activeCell="A32" sqref="A32:A35"/>
    </sheetView>
  </sheetViews>
  <sheetFormatPr defaultRowHeight="13.5"/>
  <cols>
    <col min="2" max="2" width="22.375" customWidth="1"/>
    <col min="3" max="3" width="11.75" customWidth="1"/>
  </cols>
  <sheetData>
    <row r="1" spans="1:77" s="81" customFormat="1" ht="15" customHeight="1">
      <c r="BX1" s="78"/>
    </row>
    <row r="2" spans="1:77" s="81" customFormat="1">
      <c r="D2" s="107" t="s">
        <v>235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 t="s">
        <v>236</v>
      </c>
      <c r="P2" s="107"/>
      <c r="Q2" s="107"/>
      <c r="R2" s="107"/>
      <c r="S2" s="107"/>
      <c r="T2" s="107"/>
      <c r="U2" s="107"/>
      <c r="V2" s="107" t="s">
        <v>237</v>
      </c>
      <c r="W2" s="107"/>
      <c r="X2" s="107" t="s">
        <v>238</v>
      </c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 t="s">
        <v>239</v>
      </c>
      <c r="AJ2" s="107"/>
      <c r="AK2" s="107"/>
      <c r="AL2" s="107"/>
      <c r="AM2" s="107"/>
      <c r="AN2" s="107"/>
      <c r="AO2" s="107"/>
      <c r="AP2" s="107"/>
      <c r="AQ2" s="107" t="s">
        <v>240</v>
      </c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 t="s">
        <v>241</v>
      </c>
      <c r="BF2" s="107"/>
      <c r="BG2" s="107"/>
      <c r="BH2" s="107"/>
      <c r="BI2" s="107"/>
      <c r="BJ2" s="107"/>
      <c r="BK2" s="107"/>
      <c r="BL2" s="107"/>
      <c r="BM2" s="107"/>
      <c r="BN2" s="107" t="s">
        <v>242</v>
      </c>
      <c r="BO2" s="107"/>
      <c r="BP2" s="107"/>
      <c r="BQ2" s="107"/>
      <c r="BR2" s="107"/>
      <c r="BS2" s="107"/>
      <c r="BT2" s="107"/>
      <c r="BU2" s="107"/>
      <c r="BV2" s="107"/>
      <c r="BW2" s="107"/>
      <c r="BX2" s="78"/>
    </row>
    <row r="3" spans="1:77" s="81" customFormat="1" ht="16.5">
      <c r="A3" s="91" t="s">
        <v>48</v>
      </c>
      <c r="B3" s="91" t="s">
        <v>49</v>
      </c>
      <c r="C3" s="91" t="s">
        <v>50</v>
      </c>
      <c r="D3" s="81" t="s">
        <v>112</v>
      </c>
      <c r="E3" s="81" t="s">
        <v>113</v>
      </c>
      <c r="F3" s="81" t="s">
        <v>114</v>
      </c>
      <c r="G3" s="81" t="s">
        <v>115</v>
      </c>
      <c r="H3" s="81" t="s">
        <v>116</v>
      </c>
      <c r="I3" s="81" t="s">
        <v>117</v>
      </c>
      <c r="J3" s="81" t="s">
        <v>118</v>
      </c>
      <c r="K3" s="81" t="s">
        <v>119</v>
      </c>
      <c r="L3" s="81" t="s">
        <v>120</v>
      </c>
      <c r="M3" s="81" t="s">
        <v>121</v>
      </c>
      <c r="N3" s="81" t="s">
        <v>122</v>
      </c>
      <c r="O3" s="81" t="s">
        <v>123</v>
      </c>
      <c r="P3" s="81" t="s">
        <v>124</v>
      </c>
      <c r="Q3" s="81" t="s">
        <v>125</v>
      </c>
      <c r="R3" s="81" t="s">
        <v>126</v>
      </c>
      <c r="S3" s="81" t="s">
        <v>127</v>
      </c>
      <c r="T3" s="81" t="s">
        <v>128</v>
      </c>
      <c r="U3" s="81" t="s">
        <v>129</v>
      </c>
      <c r="V3" s="81" t="s">
        <v>130</v>
      </c>
      <c r="W3" s="81" t="s">
        <v>131</v>
      </c>
      <c r="X3" s="81" t="s">
        <v>132</v>
      </c>
      <c r="Y3" s="81" t="s">
        <v>133</v>
      </c>
      <c r="Z3" s="81" t="s">
        <v>134</v>
      </c>
      <c r="AA3" s="81" t="s">
        <v>135</v>
      </c>
      <c r="AB3" s="81" t="s">
        <v>136</v>
      </c>
      <c r="AC3" s="81" t="s">
        <v>137</v>
      </c>
      <c r="AD3" s="81" t="s">
        <v>138</v>
      </c>
      <c r="AE3" s="81" t="s">
        <v>139</v>
      </c>
      <c r="AF3" s="81" t="s">
        <v>140</v>
      </c>
      <c r="AG3" s="81" t="s">
        <v>141</v>
      </c>
      <c r="AH3" s="81" t="s">
        <v>142</v>
      </c>
      <c r="AI3" s="81" t="s">
        <v>143</v>
      </c>
      <c r="AJ3" s="81" t="s">
        <v>144</v>
      </c>
      <c r="AK3" s="81" t="s">
        <v>145</v>
      </c>
      <c r="AL3" s="81" t="s">
        <v>146</v>
      </c>
      <c r="AM3" s="81" t="s">
        <v>147</v>
      </c>
      <c r="AN3" s="81" t="s">
        <v>148</v>
      </c>
      <c r="AO3" s="81" t="s">
        <v>143</v>
      </c>
      <c r="AP3" s="81" t="s">
        <v>149</v>
      </c>
      <c r="AQ3" s="81" t="s">
        <v>150</v>
      </c>
      <c r="AR3" s="81" t="s">
        <v>151</v>
      </c>
      <c r="AS3" s="81" t="s">
        <v>152</v>
      </c>
      <c r="AT3" s="81" t="s">
        <v>153</v>
      </c>
      <c r="AU3" s="81" t="s">
        <v>154</v>
      </c>
      <c r="AV3" s="81" t="s">
        <v>155</v>
      </c>
      <c r="AW3" s="81" t="s">
        <v>156</v>
      </c>
      <c r="AX3" s="81" t="s">
        <v>157</v>
      </c>
      <c r="AY3" s="81" t="s">
        <v>158</v>
      </c>
      <c r="AZ3" s="81" t="s">
        <v>159</v>
      </c>
      <c r="BA3" s="81" t="s">
        <v>160</v>
      </c>
      <c r="BB3" s="81" t="s">
        <v>145</v>
      </c>
      <c r="BC3" s="81" t="s">
        <v>161</v>
      </c>
      <c r="BD3" s="81" t="s">
        <v>162</v>
      </c>
      <c r="BE3" s="81" t="s">
        <v>163</v>
      </c>
      <c r="BF3" s="81" t="s">
        <v>164</v>
      </c>
      <c r="BG3" s="81" t="s">
        <v>165</v>
      </c>
      <c r="BH3" s="81" t="s">
        <v>166</v>
      </c>
      <c r="BI3" s="81" t="s">
        <v>167</v>
      </c>
      <c r="BJ3" s="81" t="s">
        <v>168</v>
      </c>
      <c r="BK3" s="81" t="s">
        <v>169</v>
      </c>
      <c r="BL3" s="81" t="s">
        <v>170</v>
      </c>
      <c r="BM3" s="81" t="s">
        <v>171</v>
      </c>
      <c r="BN3" s="81" t="s">
        <v>172</v>
      </c>
      <c r="BO3" s="81" t="s">
        <v>173</v>
      </c>
      <c r="BP3" s="81" t="s">
        <v>174</v>
      </c>
      <c r="BQ3" s="81" t="s">
        <v>145</v>
      </c>
      <c r="BR3" s="81" t="s">
        <v>175</v>
      </c>
      <c r="BS3" s="81" t="s">
        <v>176</v>
      </c>
      <c r="BT3" s="81" t="s">
        <v>177</v>
      </c>
      <c r="BU3" s="81" t="s">
        <v>178</v>
      </c>
      <c r="BV3" s="81" t="s">
        <v>179</v>
      </c>
      <c r="BW3" s="81" t="s">
        <v>180</v>
      </c>
      <c r="BX3" s="78"/>
      <c r="BY3" s="81" t="s">
        <v>243</v>
      </c>
    </row>
    <row r="4" spans="1:77" ht="28.5">
      <c r="A4" s="111" t="s">
        <v>106</v>
      </c>
      <c r="B4" s="92" t="s">
        <v>58</v>
      </c>
      <c r="C4" s="93" t="s">
        <v>54</v>
      </c>
      <c r="D4">
        <v>1E-3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1E-3</v>
      </c>
      <c r="AB4">
        <v>3.3333333333333332E-4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M4">
        <v>1</v>
      </c>
      <c r="AN4">
        <v>1</v>
      </c>
      <c r="AO4">
        <v>1</v>
      </c>
      <c r="AP4">
        <v>1E-3</v>
      </c>
      <c r="AQ4">
        <v>1</v>
      </c>
      <c r="AR4">
        <v>1</v>
      </c>
      <c r="AS4">
        <v>1</v>
      </c>
      <c r="AT4">
        <v>1</v>
      </c>
      <c r="AU4">
        <v>1</v>
      </c>
      <c r="AV4">
        <v>1</v>
      </c>
      <c r="AW4">
        <v>1</v>
      </c>
      <c r="AX4">
        <v>1</v>
      </c>
      <c r="AY4">
        <v>1</v>
      </c>
      <c r="AZ4">
        <v>1</v>
      </c>
      <c r="BA4">
        <v>1</v>
      </c>
      <c r="BB4">
        <v>1</v>
      </c>
      <c r="BC4">
        <v>1</v>
      </c>
      <c r="BD4">
        <v>1</v>
      </c>
      <c r="BE4">
        <v>1</v>
      </c>
      <c r="BF4">
        <v>1E-3</v>
      </c>
      <c r="BG4">
        <v>1</v>
      </c>
      <c r="BH4">
        <v>1E-3</v>
      </c>
      <c r="BI4">
        <v>1</v>
      </c>
      <c r="BJ4">
        <v>1</v>
      </c>
      <c r="BK4">
        <v>1</v>
      </c>
      <c r="BL4">
        <v>1</v>
      </c>
      <c r="BM4">
        <v>1</v>
      </c>
      <c r="BN4">
        <v>1</v>
      </c>
      <c r="BO4">
        <v>1</v>
      </c>
      <c r="BP4">
        <v>1</v>
      </c>
      <c r="BQ4">
        <v>1</v>
      </c>
      <c r="BR4">
        <v>1</v>
      </c>
      <c r="BS4">
        <v>1</v>
      </c>
      <c r="BT4">
        <v>1</v>
      </c>
      <c r="BU4">
        <v>1</v>
      </c>
      <c r="BV4">
        <v>1</v>
      </c>
      <c r="BW4">
        <v>1E-3</v>
      </c>
    </row>
    <row r="5" spans="1:77">
      <c r="A5" s="111"/>
      <c r="B5" s="94"/>
      <c r="C5" s="94"/>
      <c r="D5">
        <f>1-D4</f>
        <v>0.999</v>
      </c>
      <c r="E5">
        <f t="shared" ref="E5:BP5" si="0">1-E4</f>
        <v>0</v>
      </c>
      <c r="F5">
        <f t="shared" si="0"/>
        <v>0</v>
      </c>
      <c r="G5">
        <f t="shared" si="0"/>
        <v>0</v>
      </c>
      <c r="H5">
        <f t="shared" si="0"/>
        <v>0</v>
      </c>
      <c r="I5">
        <f t="shared" si="0"/>
        <v>0</v>
      </c>
      <c r="J5">
        <f t="shared" si="0"/>
        <v>0</v>
      </c>
      <c r="K5">
        <f t="shared" si="0"/>
        <v>0</v>
      </c>
      <c r="L5">
        <f t="shared" si="0"/>
        <v>0</v>
      </c>
      <c r="M5">
        <f t="shared" si="0"/>
        <v>0</v>
      </c>
      <c r="N5">
        <f t="shared" si="0"/>
        <v>0</v>
      </c>
      <c r="O5">
        <f t="shared" si="0"/>
        <v>0</v>
      </c>
      <c r="P5">
        <f t="shared" si="0"/>
        <v>0</v>
      </c>
      <c r="Q5">
        <f t="shared" si="0"/>
        <v>0</v>
      </c>
      <c r="R5">
        <f t="shared" si="0"/>
        <v>0</v>
      </c>
      <c r="S5">
        <f t="shared" si="0"/>
        <v>0</v>
      </c>
      <c r="T5">
        <f t="shared" si="0"/>
        <v>0</v>
      </c>
      <c r="U5">
        <f t="shared" si="0"/>
        <v>0</v>
      </c>
      <c r="V5">
        <f t="shared" si="0"/>
        <v>0</v>
      </c>
      <c r="W5">
        <f t="shared" si="0"/>
        <v>0</v>
      </c>
      <c r="X5">
        <f t="shared" si="0"/>
        <v>0</v>
      </c>
      <c r="Y5">
        <f t="shared" si="0"/>
        <v>0</v>
      </c>
      <c r="Z5">
        <f t="shared" si="0"/>
        <v>0</v>
      </c>
      <c r="AA5">
        <f t="shared" si="0"/>
        <v>0.999</v>
      </c>
      <c r="AB5">
        <f t="shared" si="0"/>
        <v>0.9996666666666667</v>
      </c>
      <c r="AC5">
        <f t="shared" si="0"/>
        <v>0</v>
      </c>
      <c r="AD5">
        <f t="shared" si="0"/>
        <v>0</v>
      </c>
      <c r="AE5">
        <f t="shared" si="0"/>
        <v>0</v>
      </c>
      <c r="AF5">
        <f t="shared" si="0"/>
        <v>0</v>
      </c>
      <c r="AG5">
        <f t="shared" si="0"/>
        <v>0</v>
      </c>
      <c r="AH5">
        <f t="shared" si="0"/>
        <v>0</v>
      </c>
      <c r="AI5">
        <f t="shared" si="0"/>
        <v>0</v>
      </c>
      <c r="AJ5">
        <f t="shared" si="0"/>
        <v>0</v>
      </c>
      <c r="AK5">
        <f t="shared" si="0"/>
        <v>0</v>
      </c>
      <c r="AL5">
        <f t="shared" si="0"/>
        <v>0</v>
      </c>
      <c r="AM5">
        <f t="shared" si="0"/>
        <v>0</v>
      </c>
      <c r="AN5">
        <f t="shared" si="0"/>
        <v>0</v>
      </c>
      <c r="AO5">
        <f t="shared" si="0"/>
        <v>0</v>
      </c>
      <c r="AP5">
        <f t="shared" si="0"/>
        <v>0.999</v>
      </c>
      <c r="AQ5">
        <f t="shared" si="0"/>
        <v>0</v>
      </c>
      <c r="AR5">
        <f t="shared" si="0"/>
        <v>0</v>
      </c>
      <c r="AS5">
        <f t="shared" si="0"/>
        <v>0</v>
      </c>
      <c r="AT5">
        <f t="shared" si="0"/>
        <v>0</v>
      </c>
      <c r="AU5">
        <f t="shared" si="0"/>
        <v>0</v>
      </c>
      <c r="AV5">
        <f t="shared" si="0"/>
        <v>0</v>
      </c>
      <c r="AW5">
        <f t="shared" si="0"/>
        <v>0</v>
      </c>
      <c r="AX5">
        <f t="shared" si="0"/>
        <v>0</v>
      </c>
      <c r="AY5">
        <f t="shared" si="0"/>
        <v>0</v>
      </c>
      <c r="AZ5">
        <f t="shared" si="0"/>
        <v>0</v>
      </c>
      <c r="BA5">
        <f t="shared" si="0"/>
        <v>0</v>
      </c>
      <c r="BB5">
        <f t="shared" si="0"/>
        <v>0</v>
      </c>
      <c r="BC5">
        <f t="shared" si="0"/>
        <v>0</v>
      </c>
      <c r="BD5">
        <f t="shared" si="0"/>
        <v>0</v>
      </c>
      <c r="BE5">
        <f t="shared" si="0"/>
        <v>0</v>
      </c>
      <c r="BF5">
        <f t="shared" si="0"/>
        <v>0.999</v>
      </c>
      <c r="BG5">
        <f t="shared" si="0"/>
        <v>0</v>
      </c>
      <c r="BH5">
        <f t="shared" si="0"/>
        <v>0.999</v>
      </c>
      <c r="BI5">
        <f t="shared" si="0"/>
        <v>0</v>
      </c>
      <c r="BJ5">
        <f t="shared" si="0"/>
        <v>0</v>
      </c>
      <c r="BK5">
        <f t="shared" si="0"/>
        <v>0</v>
      </c>
      <c r="BL5">
        <f t="shared" si="0"/>
        <v>0</v>
      </c>
      <c r="BM5">
        <f t="shared" si="0"/>
        <v>0</v>
      </c>
      <c r="BN5">
        <f t="shared" si="0"/>
        <v>0</v>
      </c>
      <c r="BO5">
        <f t="shared" si="0"/>
        <v>0</v>
      </c>
      <c r="BP5">
        <f t="shared" si="0"/>
        <v>0</v>
      </c>
      <c r="BQ5">
        <f t="shared" ref="BQ5:BW5" si="1">1-BQ4</f>
        <v>0</v>
      </c>
      <c r="BR5">
        <f t="shared" si="1"/>
        <v>0</v>
      </c>
      <c r="BS5">
        <f t="shared" si="1"/>
        <v>0</v>
      </c>
      <c r="BT5">
        <f t="shared" si="1"/>
        <v>0</v>
      </c>
      <c r="BU5">
        <f t="shared" si="1"/>
        <v>0</v>
      </c>
      <c r="BV5">
        <f t="shared" si="1"/>
        <v>0</v>
      </c>
      <c r="BW5">
        <f t="shared" si="1"/>
        <v>0.999</v>
      </c>
    </row>
    <row r="6" spans="1:77" ht="14.25">
      <c r="A6" s="111"/>
      <c r="B6" s="92" t="s">
        <v>59</v>
      </c>
      <c r="C6" s="92" t="s">
        <v>54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1E-3</v>
      </c>
      <c r="Q6">
        <v>1</v>
      </c>
      <c r="R6">
        <v>1E-3</v>
      </c>
      <c r="S6">
        <v>1</v>
      </c>
      <c r="T6">
        <v>1</v>
      </c>
      <c r="U6">
        <v>5.0000000000000001E-4</v>
      </c>
      <c r="V6">
        <v>1</v>
      </c>
      <c r="W6">
        <v>1E-3</v>
      </c>
      <c r="X6">
        <v>1</v>
      </c>
      <c r="Y6">
        <v>1</v>
      </c>
      <c r="Z6">
        <v>1</v>
      </c>
      <c r="AA6">
        <v>1</v>
      </c>
      <c r="AB6">
        <v>1</v>
      </c>
      <c r="AC6">
        <v>1E-3</v>
      </c>
      <c r="AD6">
        <v>1</v>
      </c>
      <c r="AE6">
        <v>5.0000000000000001E-4</v>
      </c>
      <c r="AF6">
        <v>1</v>
      </c>
      <c r="AG6">
        <v>1E-3</v>
      </c>
      <c r="AH6">
        <v>1</v>
      </c>
      <c r="AI6">
        <v>1</v>
      </c>
      <c r="AJ6">
        <v>1</v>
      </c>
      <c r="AK6">
        <v>2.0000000000000001E-4</v>
      </c>
      <c r="AL6">
        <v>1</v>
      </c>
      <c r="AM6">
        <v>1</v>
      </c>
      <c r="AN6">
        <v>1.6666666666666666E-4</v>
      </c>
      <c r="AO6">
        <v>5.0000000000000001E-4</v>
      </c>
      <c r="AP6">
        <v>1</v>
      </c>
      <c r="AQ6">
        <v>1</v>
      </c>
      <c r="AR6">
        <v>1</v>
      </c>
      <c r="AS6">
        <v>1</v>
      </c>
      <c r="AT6">
        <v>1</v>
      </c>
      <c r="AU6">
        <v>1</v>
      </c>
      <c r="AV6">
        <v>1</v>
      </c>
      <c r="AW6">
        <v>1</v>
      </c>
      <c r="AX6">
        <v>1</v>
      </c>
      <c r="AY6">
        <v>1</v>
      </c>
      <c r="AZ6">
        <v>1</v>
      </c>
      <c r="BA6">
        <v>1</v>
      </c>
      <c r="BB6">
        <v>1</v>
      </c>
      <c r="BC6">
        <v>1</v>
      </c>
      <c r="BD6">
        <v>1</v>
      </c>
      <c r="BE6">
        <v>1</v>
      </c>
      <c r="BF6">
        <v>1</v>
      </c>
      <c r="BG6">
        <v>1E-3</v>
      </c>
      <c r="BH6">
        <v>5.0000000000000001E-4</v>
      </c>
      <c r="BI6">
        <v>1</v>
      </c>
      <c r="BJ6">
        <v>1E-3</v>
      </c>
      <c r="BK6">
        <v>1E-3</v>
      </c>
      <c r="BL6">
        <v>1</v>
      </c>
      <c r="BM6">
        <v>5.0000000000000001E-4</v>
      </c>
      <c r="BN6">
        <v>1</v>
      </c>
      <c r="BO6">
        <v>1</v>
      </c>
      <c r="BP6">
        <v>1</v>
      </c>
      <c r="BQ6">
        <v>1</v>
      </c>
      <c r="BR6">
        <v>1E-3</v>
      </c>
      <c r="BS6">
        <v>1</v>
      </c>
      <c r="BT6">
        <v>1</v>
      </c>
      <c r="BU6">
        <v>1</v>
      </c>
      <c r="BV6">
        <v>1</v>
      </c>
      <c r="BW6">
        <v>1</v>
      </c>
    </row>
    <row r="7" spans="1:77">
      <c r="A7" s="112"/>
      <c r="B7" s="94"/>
      <c r="C7" s="94"/>
      <c r="D7">
        <f>1-D6</f>
        <v>0</v>
      </c>
      <c r="E7">
        <f t="shared" ref="E7:BP7" si="2">1-E6</f>
        <v>0</v>
      </c>
      <c r="F7">
        <f t="shared" si="2"/>
        <v>0</v>
      </c>
      <c r="G7">
        <f t="shared" si="2"/>
        <v>0</v>
      </c>
      <c r="H7">
        <f t="shared" si="2"/>
        <v>0</v>
      </c>
      <c r="I7">
        <f t="shared" si="2"/>
        <v>0</v>
      </c>
      <c r="J7">
        <f t="shared" si="2"/>
        <v>0</v>
      </c>
      <c r="K7">
        <f t="shared" si="2"/>
        <v>0</v>
      </c>
      <c r="L7">
        <f t="shared" si="2"/>
        <v>0</v>
      </c>
      <c r="M7">
        <f t="shared" si="2"/>
        <v>0</v>
      </c>
      <c r="N7">
        <f t="shared" si="2"/>
        <v>0</v>
      </c>
      <c r="O7">
        <f t="shared" si="2"/>
        <v>0</v>
      </c>
      <c r="P7">
        <f t="shared" si="2"/>
        <v>0.999</v>
      </c>
      <c r="Q7">
        <f t="shared" si="2"/>
        <v>0</v>
      </c>
      <c r="R7">
        <f t="shared" si="2"/>
        <v>0.999</v>
      </c>
      <c r="S7">
        <f t="shared" si="2"/>
        <v>0</v>
      </c>
      <c r="T7">
        <f t="shared" si="2"/>
        <v>0</v>
      </c>
      <c r="U7">
        <f t="shared" si="2"/>
        <v>0.99950000000000006</v>
      </c>
      <c r="V7">
        <f t="shared" si="2"/>
        <v>0</v>
      </c>
      <c r="W7">
        <f t="shared" si="2"/>
        <v>0.999</v>
      </c>
      <c r="X7">
        <f t="shared" si="2"/>
        <v>0</v>
      </c>
      <c r="Y7">
        <f t="shared" si="2"/>
        <v>0</v>
      </c>
      <c r="Z7">
        <f t="shared" si="2"/>
        <v>0</v>
      </c>
      <c r="AA7">
        <f t="shared" si="2"/>
        <v>0</v>
      </c>
      <c r="AB7">
        <f t="shared" si="2"/>
        <v>0</v>
      </c>
      <c r="AC7">
        <f t="shared" si="2"/>
        <v>0.999</v>
      </c>
      <c r="AD7">
        <f t="shared" si="2"/>
        <v>0</v>
      </c>
      <c r="AE7">
        <f t="shared" si="2"/>
        <v>0.99950000000000006</v>
      </c>
      <c r="AF7">
        <f t="shared" si="2"/>
        <v>0</v>
      </c>
      <c r="AG7">
        <f t="shared" si="2"/>
        <v>0.999</v>
      </c>
      <c r="AH7">
        <f t="shared" si="2"/>
        <v>0</v>
      </c>
      <c r="AI7">
        <f t="shared" si="2"/>
        <v>0</v>
      </c>
      <c r="AJ7">
        <f t="shared" si="2"/>
        <v>0</v>
      </c>
      <c r="AK7">
        <f t="shared" si="2"/>
        <v>0.99980000000000002</v>
      </c>
      <c r="AL7">
        <f t="shared" si="2"/>
        <v>0</v>
      </c>
      <c r="AM7">
        <f t="shared" si="2"/>
        <v>0</v>
      </c>
      <c r="AN7">
        <f t="shared" si="2"/>
        <v>0.99983333333333335</v>
      </c>
      <c r="AO7">
        <f t="shared" si="2"/>
        <v>0.99950000000000006</v>
      </c>
      <c r="AP7">
        <f t="shared" si="2"/>
        <v>0</v>
      </c>
      <c r="AQ7">
        <f t="shared" si="2"/>
        <v>0</v>
      </c>
      <c r="AR7">
        <f t="shared" si="2"/>
        <v>0</v>
      </c>
      <c r="AS7">
        <f t="shared" si="2"/>
        <v>0</v>
      </c>
      <c r="AT7">
        <f t="shared" si="2"/>
        <v>0</v>
      </c>
      <c r="AU7">
        <f t="shared" si="2"/>
        <v>0</v>
      </c>
      <c r="AV7">
        <f t="shared" si="2"/>
        <v>0</v>
      </c>
      <c r="AW7">
        <f t="shared" si="2"/>
        <v>0</v>
      </c>
      <c r="AX7">
        <f t="shared" si="2"/>
        <v>0</v>
      </c>
      <c r="AY7">
        <f t="shared" si="2"/>
        <v>0</v>
      </c>
      <c r="AZ7">
        <f t="shared" si="2"/>
        <v>0</v>
      </c>
      <c r="BA7">
        <f t="shared" si="2"/>
        <v>0</v>
      </c>
      <c r="BB7">
        <f t="shared" si="2"/>
        <v>0</v>
      </c>
      <c r="BC7">
        <f t="shared" si="2"/>
        <v>0</v>
      </c>
      <c r="BD7">
        <f t="shared" si="2"/>
        <v>0</v>
      </c>
      <c r="BE7">
        <f t="shared" si="2"/>
        <v>0</v>
      </c>
      <c r="BF7">
        <f t="shared" si="2"/>
        <v>0</v>
      </c>
      <c r="BG7">
        <f t="shared" si="2"/>
        <v>0.999</v>
      </c>
      <c r="BH7">
        <f t="shared" si="2"/>
        <v>0.99950000000000006</v>
      </c>
      <c r="BI7">
        <f t="shared" si="2"/>
        <v>0</v>
      </c>
      <c r="BJ7">
        <f t="shared" si="2"/>
        <v>0.999</v>
      </c>
      <c r="BK7">
        <f t="shared" si="2"/>
        <v>0.999</v>
      </c>
      <c r="BL7">
        <f t="shared" si="2"/>
        <v>0</v>
      </c>
      <c r="BM7">
        <f t="shared" si="2"/>
        <v>0.99950000000000006</v>
      </c>
      <c r="BN7">
        <f t="shared" si="2"/>
        <v>0</v>
      </c>
      <c r="BO7">
        <f t="shared" si="2"/>
        <v>0</v>
      </c>
      <c r="BP7">
        <f t="shared" si="2"/>
        <v>0</v>
      </c>
      <c r="BQ7">
        <f t="shared" ref="BQ7:BW7" si="3">1-BQ6</f>
        <v>0</v>
      </c>
      <c r="BR7">
        <f t="shared" si="3"/>
        <v>0.999</v>
      </c>
      <c r="BS7">
        <f t="shared" si="3"/>
        <v>0</v>
      </c>
      <c r="BT7">
        <f t="shared" si="3"/>
        <v>0</v>
      </c>
      <c r="BU7">
        <f t="shared" si="3"/>
        <v>0</v>
      </c>
      <c r="BV7">
        <f t="shared" si="3"/>
        <v>0</v>
      </c>
      <c r="BW7">
        <f t="shared" si="3"/>
        <v>0</v>
      </c>
    </row>
    <row r="8" spans="1:77" ht="42.75">
      <c r="A8" s="112"/>
      <c r="B8" s="92" t="s">
        <v>60</v>
      </c>
      <c r="C8" s="92" t="s">
        <v>52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0.5</v>
      </c>
      <c r="S8">
        <v>1</v>
      </c>
      <c r="T8">
        <v>1</v>
      </c>
      <c r="U8">
        <v>0.5</v>
      </c>
      <c r="V8">
        <v>1</v>
      </c>
      <c r="W8">
        <v>1</v>
      </c>
      <c r="X8">
        <v>0.33333333333333331</v>
      </c>
      <c r="Y8">
        <v>1</v>
      </c>
      <c r="Z8">
        <v>1</v>
      </c>
      <c r="AA8">
        <v>0.33333333333333331</v>
      </c>
      <c r="AB8">
        <v>0.33333333333333331</v>
      </c>
      <c r="AC8">
        <v>1</v>
      </c>
      <c r="AD8">
        <v>0.5</v>
      </c>
      <c r="AE8">
        <v>1</v>
      </c>
      <c r="AF8">
        <v>0.5</v>
      </c>
      <c r="AG8">
        <v>0.5</v>
      </c>
      <c r="AH8">
        <v>1</v>
      </c>
      <c r="AI8">
        <v>0.5</v>
      </c>
      <c r="AJ8">
        <v>1</v>
      </c>
      <c r="AK8">
        <v>0.5</v>
      </c>
      <c r="AL8">
        <v>1</v>
      </c>
      <c r="AM8">
        <v>0.5</v>
      </c>
      <c r="AN8">
        <v>1</v>
      </c>
      <c r="AO8">
        <v>0.33333333333333331</v>
      </c>
      <c r="AP8">
        <v>1</v>
      </c>
      <c r="AQ8">
        <v>0.5</v>
      </c>
      <c r="AR8">
        <v>0.5</v>
      </c>
      <c r="AS8">
        <v>0.5</v>
      </c>
      <c r="AT8">
        <v>0.5</v>
      </c>
      <c r="AU8">
        <v>0.5</v>
      </c>
      <c r="AV8">
        <v>0.5</v>
      </c>
      <c r="AW8">
        <v>0.33333333333333331</v>
      </c>
      <c r="AX8">
        <v>0.33333333333333331</v>
      </c>
      <c r="AY8">
        <v>0.5</v>
      </c>
      <c r="AZ8">
        <v>0.5</v>
      </c>
      <c r="BA8">
        <v>0.5</v>
      </c>
      <c r="BB8">
        <v>0.33333333333333331</v>
      </c>
      <c r="BC8">
        <v>0.5</v>
      </c>
      <c r="BD8">
        <v>0.5</v>
      </c>
      <c r="BE8">
        <v>1</v>
      </c>
      <c r="BF8">
        <v>0.5</v>
      </c>
      <c r="BG8">
        <v>1</v>
      </c>
      <c r="BH8">
        <v>0.5</v>
      </c>
      <c r="BI8">
        <v>1</v>
      </c>
      <c r="BJ8">
        <v>0.5</v>
      </c>
      <c r="BK8">
        <v>0.33333333333333331</v>
      </c>
      <c r="BL8">
        <v>1</v>
      </c>
      <c r="BM8">
        <v>0.5</v>
      </c>
      <c r="BN8">
        <v>1</v>
      </c>
      <c r="BO8">
        <v>1</v>
      </c>
      <c r="BP8">
        <v>1</v>
      </c>
      <c r="BQ8">
        <v>0.25</v>
      </c>
      <c r="BR8">
        <v>0.5</v>
      </c>
      <c r="BS8">
        <v>1</v>
      </c>
      <c r="BT8">
        <v>1</v>
      </c>
      <c r="BU8">
        <v>1</v>
      </c>
      <c r="BV8">
        <v>1</v>
      </c>
      <c r="BW8">
        <v>0.33333333333333331</v>
      </c>
    </row>
    <row r="9" spans="1:77">
      <c r="A9" s="112"/>
      <c r="B9" s="94"/>
      <c r="C9" s="94"/>
      <c r="D9">
        <f>1-D8</f>
        <v>0</v>
      </c>
      <c r="E9">
        <f t="shared" ref="E9:BP9" si="4">1-E8</f>
        <v>0</v>
      </c>
      <c r="F9">
        <f t="shared" si="4"/>
        <v>0</v>
      </c>
      <c r="G9">
        <f t="shared" si="4"/>
        <v>0</v>
      </c>
      <c r="H9">
        <f t="shared" si="4"/>
        <v>0</v>
      </c>
      <c r="I9">
        <f t="shared" si="4"/>
        <v>0</v>
      </c>
      <c r="J9">
        <f t="shared" si="4"/>
        <v>0</v>
      </c>
      <c r="K9">
        <f t="shared" si="4"/>
        <v>0</v>
      </c>
      <c r="L9">
        <f t="shared" si="4"/>
        <v>0</v>
      </c>
      <c r="M9">
        <f t="shared" si="4"/>
        <v>0</v>
      </c>
      <c r="N9">
        <f t="shared" si="4"/>
        <v>0</v>
      </c>
      <c r="O9">
        <f t="shared" si="4"/>
        <v>0</v>
      </c>
      <c r="P9">
        <f t="shared" si="4"/>
        <v>0</v>
      </c>
      <c r="Q9">
        <f t="shared" si="4"/>
        <v>0</v>
      </c>
      <c r="R9">
        <f t="shared" si="4"/>
        <v>0.5</v>
      </c>
      <c r="S9">
        <f t="shared" si="4"/>
        <v>0</v>
      </c>
      <c r="T9">
        <f t="shared" si="4"/>
        <v>0</v>
      </c>
      <c r="U9">
        <f t="shared" si="4"/>
        <v>0.5</v>
      </c>
      <c r="V9">
        <f t="shared" si="4"/>
        <v>0</v>
      </c>
      <c r="W9">
        <f t="shared" si="4"/>
        <v>0</v>
      </c>
      <c r="X9">
        <f t="shared" si="4"/>
        <v>0.66666666666666674</v>
      </c>
      <c r="Y9">
        <f t="shared" si="4"/>
        <v>0</v>
      </c>
      <c r="Z9">
        <f t="shared" si="4"/>
        <v>0</v>
      </c>
      <c r="AA9">
        <f t="shared" si="4"/>
        <v>0.66666666666666674</v>
      </c>
      <c r="AB9">
        <f t="shared" si="4"/>
        <v>0.66666666666666674</v>
      </c>
      <c r="AC9">
        <f t="shared" si="4"/>
        <v>0</v>
      </c>
      <c r="AD9">
        <f t="shared" si="4"/>
        <v>0.5</v>
      </c>
      <c r="AE9">
        <f t="shared" si="4"/>
        <v>0</v>
      </c>
      <c r="AF9">
        <f t="shared" si="4"/>
        <v>0.5</v>
      </c>
      <c r="AG9">
        <f t="shared" si="4"/>
        <v>0.5</v>
      </c>
      <c r="AH9">
        <f t="shared" si="4"/>
        <v>0</v>
      </c>
      <c r="AI9">
        <f t="shared" si="4"/>
        <v>0.5</v>
      </c>
      <c r="AJ9">
        <f t="shared" si="4"/>
        <v>0</v>
      </c>
      <c r="AK9">
        <f t="shared" si="4"/>
        <v>0.5</v>
      </c>
      <c r="AL9">
        <f t="shared" si="4"/>
        <v>0</v>
      </c>
      <c r="AM9">
        <f t="shared" si="4"/>
        <v>0.5</v>
      </c>
      <c r="AN9">
        <f t="shared" si="4"/>
        <v>0</v>
      </c>
      <c r="AO9">
        <f t="shared" si="4"/>
        <v>0.66666666666666674</v>
      </c>
      <c r="AP9">
        <f t="shared" si="4"/>
        <v>0</v>
      </c>
      <c r="AQ9">
        <f t="shared" si="4"/>
        <v>0.5</v>
      </c>
      <c r="AR9">
        <f t="shared" si="4"/>
        <v>0.5</v>
      </c>
      <c r="AS9">
        <f t="shared" si="4"/>
        <v>0.5</v>
      </c>
      <c r="AT9">
        <f t="shared" si="4"/>
        <v>0.5</v>
      </c>
      <c r="AU9">
        <f t="shared" si="4"/>
        <v>0.5</v>
      </c>
      <c r="AV9">
        <f t="shared" si="4"/>
        <v>0.5</v>
      </c>
      <c r="AW9">
        <f t="shared" si="4"/>
        <v>0.66666666666666674</v>
      </c>
      <c r="AX9">
        <f t="shared" si="4"/>
        <v>0.66666666666666674</v>
      </c>
      <c r="AY9">
        <f t="shared" si="4"/>
        <v>0.5</v>
      </c>
      <c r="AZ9">
        <f t="shared" si="4"/>
        <v>0.5</v>
      </c>
      <c r="BA9">
        <f t="shared" si="4"/>
        <v>0.5</v>
      </c>
      <c r="BB9">
        <f t="shared" si="4"/>
        <v>0.66666666666666674</v>
      </c>
      <c r="BC9">
        <f t="shared" si="4"/>
        <v>0.5</v>
      </c>
      <c r="BD9">
        <f t="shared" si="4"/>
        <v>0.5</v>
      </c>
      <c r="BE9">
        <f t="shared" si="4"/>
        <v>0</v>
      </c>
      <c r="BF9">
        <f t="shared" si="4"/>
        <v>0.5</v>
      </c>
      <c r="BG9">
        <f t="shared" si="4"/>
        <v>0</v>
      </c>
      <c r="BH9">
        <f t="shared" si="4"/>
        <v>0.5</v>
      </c>
      <c r="BI9">
        <f t="shared" si="4"/>
        <v>0</v>
      </c>
      <c r="BJ9">
        <f t="shared" si="4"/>
        <v>0.5</v>
      </c>
      <c r="BK9">
        <f t="shared" si="4"/>
        <v>0.66666666666666674</v>
      </c>
      <c r="BL9">
        <f t="shared" si="4"/>
        <v>0</v>
      </c>
      <c r="BM9">
        <f t="shared" si="4"/>
        <v>0.5</v>
      </c>
      <c r="BN9">
        <f t="shared" si="4"/>
        <v>0</v>
      </c>
      <c r="BO9">
        <f t="shared" si="4"/>
        <v>0</v>
      </c>
      <c r="BP9">
        <f t="shared" si="4"/>
        <v>0</v>
      </c>
      <c r="BQ9">
        <f t="shared" ref="BQ9:BW9" si="5">1-BQ8</f>
        <v>0.75</v>
      </c>
      <c r="BR9">
        <f t="shared" si="5"/>
        <v>0.5</v>
      </c>
      <c r="BS9">
        <f t="shared" si="5"/>
        <v>0</v>
      </c>
      <c r="BT9">
        <f t="shared" si="5"/>
        <v>0</v>
      </c>
      <c r="BU9">
        <f t="shared" si="5"/>
        <v>0</v>
      </c>
      <c r="BV9">
        <f t="shared" si="5"/>
        <v>0</v>
      </c>
      <c r="BW9">
        <f t="shared" si="5"/>
        <v>0.66666666666666674</v>
      </c>
    </row>
    <row r="10" spans="1:77" ht="71.25">
      <c r="A10" s="111" t="s">
        <v>105</v>
      </c>
      <c r="B10" s="92" t="s">
        <v>61</v>
      </c>
      <c r="C10" s="92" t="s">
        <v>61</v>
      </c>
      <c r="D10">
        <v>1</v>
      </c>
      <c r="E10">
        <v>1</v>
      </c>
      <c r="F10">
        <v>1</v>
      </c>
      <c r="G10">
        <v>1</v>
      </c>
      <c r="H10">
        <v>1</v>
      </c>
      <c r="I10">
        <v>1E-3</v>
      </c>
      <c r="J10">
        <v>1E-3</v>
      </c>
      <c r="K10">
        <v>1</v>
      </c>
      <c r="L10">
        <v>1</v>
      </c>
      <c r="M10">
        <v>1</v>
      </c>
      <c r="N10">
        <v>1</v>
      </c>
      <c r="O10">
        <v>1E-3</v>
      </c>
      <c r="P10">
        <v>1E-3</v>
      </c>
      <c r="Q10">
        <v>1E-3</v>
      </c>
      <c r="R10">
        <v>1E-3</v>
      </c>
      <c r="S10">
        <v>1E-3</v>
      </c>
      <c r="T10">
        <v>1E-3</v>
      </c>
      <c r="U10">
        <v>1E-3</v>
      </c>
      <c r="V10">
        <v>1E-3</v>
      </c>
      <c r="W10">
        <v>1E-3</v>
      </c>
      <c r="X10">
        <v>1</v>
      </c>
      <c r="Y10">
        <v>1</v>
      </c>
      <c r="Z10">
        <v>1E-3</v>
      </c>
      <c r="AA10">
        <v>1</v>
      </c>
      <c r="AB10">
        <v>1</v>
      </c>
      <c r="AC10">
        <v>1</v>
      </c>
      <c r="AD10">
        <v>1</v>
      </c>
      <c r="AE10">
        <v>1</v>
      </c>
      <c r="AF10">
        <v>1E-3</v>
      </c>
      <c r="AG10">
        <v>1</v>
      </c>
      <c r="AH10">
        <v>1E-3</v>
      </c>
      <c r="AI10">
        <v>1</v>
      </c>
      <c r="AJ10">
        <v>1</v>
      </c>
      <c r="AK10">
        <v>1</v>
      </c>
      <c r="AL10">
        <v>1</v>
      </c>
      <c r="AM10">
        <v>1</v>
      </c>
      <c r="AN10">
        <v>1</v>
      </c>
      <c r="AO10">
        <v>1</v>
      </c>
      <c r="AP10">
        <v>1</v>
      </c>
      <c r="AQ10">
        <v>1E-3</v>
      </c>
      <c r="AR10">
        <v>1E-3</v>
      </c>
      <c r="AS10">
        <v>1E-3</v>
      </c>
      <c r="AT10">
        <v>1E-3</v>
      </c>
      <c r="AU10">
        <v>1E-3</v>
      </c>
      <c r="AV10">
        <v>1E-3</v>
      </c>
      <c r="AW10">
        <v>1E-3</v>
      </c>
      <c r="AX10">
        <v>1E-3</v>
      </c>
      <c r="AY10">
        <v>1E-3</v>
      </c>
      <c r="AZ10">
        <v>1E-3</v>
      </c>
      <c r="BA10">
        <v>1E-3</v>
      </c>
      <c r="BB10">
        <v>1E-3</v>
      </c>
      <c r="BC10">
        <v>1E-3</v>
      </c>
      <c r="BD10">
        <v>1E-3</v>
      </c>
      <c r="BE10">
        <v>1</v>
      </c>
      <c r="BF10">
        <v>1E-3</v>
      </c>
      <c r="BG10">
        <v>1</v>
      </c>
      <c r="BH10">
        <v>1E-3</v>
      </c>
      <c r="BI10">
        <v>1</v>
      </c>
      <c r="BJ10">
        <v>1E-3</v>
      </c>
      <c r="BK10">
        <v>1</v>
      </c>
      <c r="BL10">
        <v>1E-3</v>
      </c>
      <c r="BM10">
        <v>1E-3</v>
      </c>
      <c r="BN10">
        <v>1E-3</v>
      </c>
      <c r="BO10">
        <v>1E-3</v>
      </c>
      <c r="BP10">
        <v>1E-3</v>
      </c>
      <c r="BQ10">
        <v>1E-3</v>
      </c>
      <c r="BR10">
        <v>1E-3</v>
      </c>
      <c r="BS10">
        <v>1E-3</v>
      </c>
      <c r="BT10">
        <v>1E-3</v>
      </c>
      <c r="BU10">
        <v>1E-3</v>
      </c>
      <c r="BV10">
        <v>1E-3</v>
      </c>
      <c r="BW10">
        <v>1E-3</v>
      </c>
    </row>
    <row r="11" spans="1:77">
      <c r="A11" s="111"/>
      <c r="B11" s="94"/>
      <c r="C11" s="94"/>
      <c r="D11">
        <f>1-D10</f>
        <v>0</v>
      </c>
      <c r="E11">
        <f t="shared" ref="E11:BP11" si="6">1-E10</f>
        <v>0</v>
      </c>
      <c r="F11">
        <f t="shared" si="6"/>
        <v>0</v>
      </c>
      <c r="G11">
        <f t="shared" si="6"/>
        <v>0</v>
      </c>
      <c r="H11">
        <f t="shared" si="6"/>
        <v>0</v>
      </c>
      <c r="I11">
        <f t="shared" si="6"/>
        <v>0.999</v>
      </c>
      <c r="J11">
        <f t="shared" si="6"/>
        <v>0.999</v>
      </c>
      <c r="K11">
        <f t="shared" si="6"/>
        <v>0</v>
      </c>
      <c r="L11">
        <f t="shared" si="6"/>
        <v>0</v>
      </c>
      <c r="M11">
        <f t="shared" si="6"/>
        <v>0</v>
      </c>
      <c r="N11">
        <f t="shared" si="6"/>
        <v>0</v>
      </c>
      <c r="O11">
        <f t="shared" si="6"/>
        <v>0.999</v>
      </c>
      <c r="P11">
        <f t="shared" si="6"/>
        <v>0.999</v>
      </c>
      <c r="Q11">
        <f t="shared" si="6"/>
        <v>0.999</v>
      </c>
      <c r="R11">
        <f t="shared" si="6"/>
        <v>0.999</v>
      </c>
      <c r="S11">
        <f t="shared" si="6"/>
        <v>0.999</v>
      </c>
      <c r="T11">
        <f t="shared" si="6"/>
        <v>0.999</v>
      </c>
      <c r="U11">
        <f t="shared" si="6"/>
        <v>0.999</v>
      </c>
      <c r="V11">
        <f t="shared" si="6"/>
        <v>0.999</v>
      </c>
      <c r="W11">
        <f t="shared" si="6"/>
        <v>0.999</v>
      </c>
      <c r="X11">
        <f t="shared" si="6"/>
        <v>0</v>
      </c>
      <c r="Y11">
        <f t="shared" si="6"/>
        <v>0</v>
      </c>
      <c r="Z11">
        <f t="shared" si="6"/>
        <v>0.999</v>
      </c>
      <c r="AA11">
        <f t="shared" si="6"/>
        <v>0</v>
      </c>
      <c r="AB11">
        <f t="shared" si="6"/>
        <v>0</v>
      </c>
      <c r="AC11">
        <f t="shared" si="6"/>
        <v>0</v>
      </c>
      <c r="AD11">
        <f t="shared" si="6"/>
        <v>0</v>
      </c>
      <c r="AE11">
        <f t="shared" si="6"/>
        <v>0</v>
      </c>
      <c r="AF11">
        <f t="shared" si="6"/>
        <v>0.999</v>
      </c>
      <c r="AG11">
        <f t="shared" si="6"/>
        <v>0</v>
      </c>
      <c r="AH11">
        <f t="shared" si="6"/>
        <v>0.999</v>
      </c>
      <c r="AI11">
        <f t="shared" si="6"/>
        <v>0</v>
      </c>
      <c r="AJ11">
        <f t="shared" si="6"/>
        <v>0</v>
      </c>
      <c r="AK11">
        <f t="shared" si="6"/>
        <v>0</v>
      </c>
      <c r="AL11">
        <f t="shared" si="6"/>
        <v>0</v>
      </c>
      <c r="AM11">
        <f t="shared" si="6"/>
        <v>0</v>
      </c>
      <c r="AN11">
        <f t="shared" si="6"/>
        <v>0</v>
      </c>
      <c r="AO11">
        <f t="shared" si="6"/>
        <v>0</v>
      </c>
      <c r="AP11">
        <f t="shared" si="6"/>
        <v>0</v>
      </c>
      <c r="AQ11">
        <f t="shared" si="6"/>
        <v>0.999</v>
      </c>
      <c r="AR11">
        <f t="shared" si="6"/>
        <v>0.999</v>
      </c>
      <c r="AS11">
        <f t="shared" si="6"/>
        <v>0.999</v>
      </c>
      <c r="AT11">
        <f t="shared" si="6"/>
        <v>0.999</v>
      </c>
      <c r="AU11">
        <f t="shared" si="6"/>
        <v>0.999</v>
      </c>
      <c r="AV11">
        <f t="shared" si="6"/>
        <v>0.999</v>
      </c>
      <c r="AW11">
        <f t="shared" si="6"/>
        <v>0.999</v>
      </c>
      <c r="AX11">
        <f t="shared" si="6"/>
        <v>0.999</v>
      </c>
      <c r="AY11">
        <f t="shared" si="6"/>
        <v>0.999</v>
      </c>
      <c r="AZ11">
        <f t="shared" si="6"/>
        <v>0.999</v>
      </c>
      <c r="BA11">
        <f t="shared" si="6"/>
        <v>0.999</v>
      </c>
      <c r="BB11">
        <f t="shared" si="6"/>
        <v>0.999</v>
      </c>
      <c r="BC11">
        <f t="shared" si="6"/>
        <v>0.999</v>
      </c>
      <c r="BD11">
        <f t="shared" si="6"/>
        <v>0.999</v>
      </c>
      <c r="BE11">
        <f t="shared" si="6"/>
        <v>0</v>
      </c>
      <c r="BF11">
        <f t="shared" si="6"/>
        <v>0.999</v>
      </c>
      <c r="BG11">
        <f t="shared" si="6"/>
        <v>0</v>
      </c>
      <c r="BH11">
        <f t="shared" si="6"/>
        <v>0.999</v>
      </c>
      <c r="BI11">
        <f t="shared" si="6"/>
        <v>0</v>
      </c>
      <c r="BJ11">
        <f t="shared" si="6"/>
        <v>0.999</v>
      </c>
      <c r="BK11">
        <f t="shared" si="6"/>
        <v>0</v>
      </c>
      <c r="BL11">
        <f t="shared" si="6"/>
        <v>0.999</v>
      </c>
      <c r="BM11">
        <f t="shared" si="6"/>
        <v>0.999</v>
      </c>
      <c r="BN11">
        <f t="shared" si="6"/>
        <v>0.999</v>
      </c>
      <c r="BO11">
        <f t="shared" si="6"/>
        <v>0.999</v>
      </c>
      <c r="BP11">
        <f t="shared" si="6"/>
        <v>0.999</v>
      </c>
      <c r="BQ11">
        <f t="shared" ref="BQ11:BW11" si="7">1-BQ10</f>
        <v>0.999</v>
      </c>
      <c r="BR11">
        <f t="shared" si="7"/>
        <v>0.999</v>
      </c>
      <c r="BS11">
        <f t="shared" si="7"/>
        <v>0.999</v>
      </c>
      <c r="BT11">
        <f t="shared" si="7"/>
        <v>0.999</v>
      </c>
      <c r="BU11">
        <f t="shared" si="7"/>
        <v>0.999</v>
      </c>
      <c r="BV11">
        <f t="shared" si="7"/>
        <v>0.999</v>
      </c>
      <c r="BW11">
        <f t="shared" si="7"/>
        <v>0.999</v>
      </c>
    </row>
    <row r="12" spans="1:77" ht="28.5">
      <c r="A12" s="111"/>
      <c r="B12" s="92" t="s">
        <v>62</v>
      </c>
      <c r="C12" s="92" t="s">
        <v>55</v>
      </c>
      <c r="D12">
        <v>6.6666666666666666E-2</v>
      </c>
      <c r="E12">
        <v>3.3333333333333333E-2</v>
      </c>
      <c r="F12">
        <v>3.3333333333333333E-2</v>
      </c>
      <c r="G12">
        <v>3.3333333333333333E-2</v>
      </c>
      <c r="H12">
        <v>3.3333333333333333E-2</v>
      </c>
      <c r="I12">
        <v>3.3333333333333333E-2</v>
      </c>
      <c r="J12">
        <v>3.3333333333333333E-2</v>
      </c>
      <c r="K12">
        <v>3.3333333333333333E-2</v>
      </c>
      <c r="L12">
        <v>3.3333333333333335E-5</v>
      </c>
      <c r="M12">
        <v>3.3333333333333333E-2</v>
      </c>
      <c r="N12">
        <v>3.3333333333333333E-2</v>
      </c>
      <c r="O12">
        <v>0.1</v>
      </c>
      <c r="P12">
        <v>0.1</v>
      </c>
      <c r="Q12">
        <v>0.1</v>
      </c>
      <c r="R12">
        <v>0.1</v>
      </c>
      <c r="S12">
        <v>0.1</v>
      </c>
      <c r="T12">
        <v>0.1</v>
      </c>
      <c r="U12">
        <v>0.1</v>
      </c>
      <c r="V12">
        <v>3.3333333333333335E-5</v>
      </c>
      <c r="W12">
        <v>3.3333333333333335E-5</v>
      </c>
      <c r="X12">
        <v>0.66666666666666663</v>
      </c>
      <c r="Y12">
        <v>0.66666666666666663</v>
      </c>
      <c r="Z12">
        <v>3.3333333333333335E-5</v>
      </c>
      <c r="AA12">
        <v>6.6666666666666666E-2</v>
      </c>
      <c r="AB12">
        <v>6.6666666666666666E-2</v>
      </c>
      <c r="AC12">
        <v>3.3333333333333335E-5</v>
      </c>
      <c r="AD12">
        <v>6.6666666666666666E-2</v>
      </c>
      <c r="AE12">
        <v>3.3333333333333335E-5</v>
      </c>
      <c r="AF12">
        <v>3.3333333333333335E-5</v>
      </c>
      <c r="AG12">
        <v>0.66666666666666663</v>
      </c>
      <c r="AH12">
        <v>6.6666666666666671E-3</v>
      </c>
      <c r="AI12">
        <v>0.05</v>
      </c>
      <c r="AJ12">
        <v>6.6666666666666666E-2</v>
      </c>
      <c r="AK12">
        <v>0.5</v>
      </c>
      <c r="AL12">
        <v>0.16666666666666666</v>
      </c>
      <c r="AM12">
        <v>0.1</v>
      </c>
      <c r="AN12">
        <v>0.87316666666666665</v>
      </c>
      <c r="AO12">
        <v>6.6666666666666671E-3</v>
      </c>
      <c r="AP12">
        <v>3.3333333333333333E-2</v>
      </c>
      <c r="AQ12">
        <v>3.3333333333333335E-5</v>
      </c>
      <c r="AR12">
        <v>3.3333333333333335E-5</v>
      </c>
      <c r="AS12">
        <v>3.3333333333333335E-5</v>
      </c>
      <c r="AT12">
        <v>3.3333333333333335E-5</v>
      </c>
      <c r="AU12">
        <v>3.3333333333333335E-5</v>
      </c>
      <c r="AV12">
        <v>3.3333333333333335E-5</v>
      </c>
      <c r="AW12">
        <v>3.3333333333333335E-5</v>
      </c>
      <c r="AX12">
        <v>3.3333333333333335E-5</v>
      </c>
      <c r="AY12">
        <v>3.3333333333333335E-5</v>
      </c>
      <c r="AZ12">
        <v>3.3333333333333335E-5</v>
      </c>
      <c r="BA12">
        <v>3.3333333333333335E-5</v>
      </c>
      <c r="BB12">
        <v>1</v>
      </c>
      <c r="BC12">
        <v>3.3333333333333335E-5</v>
      </c>
      <c r="BD12">
        <v>3.3333333333333335E-5</v>
      </c>
      <c r="BE12">
        <v>3.3333333333333335E-5</v>
      </c>
      <c r="BF12">
        <v>6.6666666666666671E-3</v>
      </c>
      <c r="BG12">
        <v>3.3333333333333335E-5</v>
      </c>
      <c r="BH12">
        <v>3.3333333333333335E-5</v>
      </c>
      <c r="BI12">
        <v>0.1</v>
      </c>
      <c r="BJ12">
        <v>3.3333333333333335E-5</v>
      </c>
      <c r="BK12">
        <v>3.3333333333333335E-5</v>
      </c>
      <c r="BL12">
        <v>3.3333333333333335E-5</v>
      </c>
      <c r="BM12">
        <v>3.3333333333333335E-5</v>
      </c>
      <c r="BN12">
        <v>3.3333333333333333E-2</v>
      </c>
      <c r="BO12">
        <v>0.02</v>
      </c>
      <c r="BP12">
        <v>0</v>
      </c>
      <c r="BQ12">
        <v>2.6666666666666668E-2</v>
      </c>
      <c r="BR12">
        <v>0</v>
      </c>
      <c r="BS12">
        <v>2.6666666666666668E-2</v>
      </c>
      <c r="BT12">
        <v>6.6666666666666666E-2</v>
      </c>
      <c r="BU12">
        <v>1.6666666666666666E-2</v>
      </c>
      <c r="BV12">
        <v>1.6666666666666666E-2</v>
      </c>
      <c r="BW12">
        <v>0.33333333333333331</v>
      </c>
    </row>
    <row r="13" spans="1:77">
      <c r="A13" s="111"/>
      <c r="B13" s="94"/>
      <c r="C13" s="94"/>
      <c r="D13">
        <f>1-D12</f>
        <v>0.93333333333333335</v>
      </c>
      <c r="E13">
        <f t="shared" ref="E13:BP13" si="8">1-E12</f>
        <v>0.96666666666666667</v>
      </c>
      <c r="F13">
        <f t="shared" si="8"/>
        <v>0.96666666666666667</v>
      </c>
      <c r="G13">
        <f t="shared" si="8"/>
        <v>0.96666666666666667</v>
      </c>
      <c r="H13">
        <f t="shared" si="8"/>
        <v>0.96666666666666667</v>
      </c>
      <c r="I13">
        <f t="shared" si="8"/>
        <v>0.96666666666666667</v>
      </c>
      <c r="J13">
        <f t="shared" si="8"/>
        <v>0.96666666666666667</v>
      </c>
      <c r="K13">
        <f t="shared" si="8"/>
        <v>0.96666666666666667</v>
      </c>
      <c r="L13">
        <f t="shared" si="8"/>
        <v>0.99996666666666667</v>
      </c>
      <c r="M13">
        <f t="shared" si="8"/>
        <v>0.96666666666666667</v>
      </c>
      <c r="N13">
        <f t="shared" si="8"/>
        <v>0.96666666666666667</v>
      </c>
      <c r="O13">
        <f t="shared" si="8"/>
        <v>0.9</v>
      </c>
      <c r="P13">
        <f t="shared" si="8"/>
        <v>0.9</v>
      </c>
      <c r="Q13">
        <f t="shared" si="8"/>
        <v>0.9</v>
      </c>
      <c r="R13">
        <f t="shared" si="8"/>
        <v>0.9</v>
      </c>
      <c r="S13">
        <f t="shared" si="8"/>
        <v>0.9</v>
      </c>
      <c r="T13">
        <f t="shared" si="8"/>
        <v>0.9</v>
      </c>
      <c r="U13">
        <f t="shared" si="8"/>
        <v>0.9</v>
      </c>
      <c r="V13">
        <f t="shared" si="8"/>
        <v>0.99996666666666667</v>
      </c>
      <c r="W13">
        <f t="shared" si="8"/>
        <v>0.99996666666666667</v>
      </c>
      <c r="X13">
        <f t="shared" si="8"/>
        <v>0.33333333333333337</v>
      </c>
      <c r="Y13">
        <f t="shared" si="8"/>
        <v>0.33333333333333337</v>
      </c>
      <c r="Z13">
        <f t="shared" si="8"/>
        <v>0.99996666666666667</v>
      </c>
      <c r="AA13">
        <f t="shared" si="8"/>
        <v>0.93333333333333335</v>
      </c>
      <c r="AB13">
        <f t="shared" si="8"/>
        <v>0.93333333333333335</v>
      </c>
      <c r="AC13">
        <f t="shared" si="8"/>
        <v>0.99996666666666667</v>
      </c>
      <c r="AD13">
        <f t="shared" si="8"/>
        <v>0.93333333333333335</v>
      </c>
      <c r="AE13">
        <f t="shared" si="8"/>
        <v>0.99996666666666667</v>
      </c>
      <c r="AF13">
        <f t="shared" si="8"/>
        <v>0.99996666666666667</v>
      </c>
      <c r="AG13">
        <f t="shared" si="8"/>
        <v>0.33333333333333337</v>
      </c>
      <c r="AH13">
        <f t="shared" si="8"/>
        <v>0.99333333333333329</v>
      </c>
      <c r="AI13">
        <f t="shared" si="8"/>
        <v>0.95</v>
      </c>
      <c r="AJ13">
        <f t="shared" si="8"/>
        <v>0.93333333333333335</v>
      </c>
      <c r="AK13">
        <f t="shared" si="8"/>
        <v>0.5</v>
      </c>
      <c r="AL13">
        <f t="shared" si="8"/>
        <v>0.83333333333333337</v>
      </c>
      <c r="AM13">
        <f t="shared" si="8"/>
        <v>0.9</v>
      </c>
      <c r="AN13">
        <f t="shared" si="8"/>
        <v>0.12683333333333335</v>
      </c>
      <c r="AO13">
        <f t="shared" si="8"/>
        <v>0.99333333333333329</v>
      </c>
      <c r="AP13">
        <f t="shared" si="8"/>
        <v>0.96666666666666667</v>
      </c>
      <c r="AQ13">
        <f t="shared" si="8"/>
        <v>0.99996666666666667</v>
      </c>
      <c r="AR13">
        <f t="shared" si="8"/>
        <v>0.99996666666666667</v>
      </c>
      <c r="AS13">
        <f t="shared" si="8"/>
        <v>0.99996666666666667</v>
      </c>
      <c r="AT13">
        <f t="shared" si="8"/>
        <v>0.99996666666666667</v>
      </c>
      <c r="AU13">
        <f t="shared" si="8"/>
        <v>0.99996666666666667</v>
      </c>
      <c r="AV13">
        <f t="shared" si="8"/>
        <v>0.99996666666666667</v>
      </c>
      <c r="AW13">
        <f t="shared" si="8"/>
        <v>0.99996666666666667</v>
      </c>
      <c r="AX13">
        <f t="shared" si="8"/>
        <v>0.99996666666666667</v>
      </c>
      <c r="AY13">
        <f t="shared" si="8"/>
        <v>0.99996666666666667</v>
      </c>
      <c r="AZ13">
        <f t="shared" si="8"/>
        <v>0.99996666666666667</v>
      </c>
      <c r="BA13">
        <f t="shared" si="8"/>
        <v>0.99996666666666667</v>
      </c>
      <c r="BB13">
        <f t="shared" si="8"/>
        <v>0</v>
      </c>
      <c r="BC13">
        <f t="shared" si="8"/>
        <v>0.99996666666666667</v>
      </c>
      <c r="BD13">
        <f t="shared" si="8"/>
        <v>0.99996666666666667</v>
      </c>
      <c r="BE13">
        <f t="shared" si="8"/>
        <v>0.99996666666666667</v>
      </c>
      <c r="BF13">
        <f t="shared" si="8"/>
        <v>0.99333333333333329</v>
      </c>
      <c r="BG13">
        <f t="shared" si="8"/>
        <v>0.99996666666666667</v>
      </c>
      <c r="BH13">
        <f t="shared" si="8"/>
        <v>0.99996666666666667</v>
      </c>
      <c r="BI13">
        <f t="shared" si="8"/>
        <v>0.9</v>
      </c>
      <c r="BJ13">
        <f t="shared" si="8"/>
        <v>0.99996666666666667</v>
      </c>
      <c r="BK13">
        <f t="shared" si="8"/>
        <v>0.99996666666666667</v>
      </c>
      <c r="BL13">
        <f t="shared" si="8"/>
        <v>0.99996666666666667</v>
      </c>
      <c r="BM13">
        <f t="shared" si="8"/>
        <v>0.99996666666666667</v>
      </c>
      <c r="BN13">
        <f t="shared" si="8"/>
        <v>0.96666666666666667</v>
      </c>
      <c r="BO13">
        <f t="shared" si="8"/>
        <v>0.98</v>
      </c>
      <c r="BP13">
        <f t="shared" si="8"/>
        <v>1</v>
      </c>
      <c r="BQ13">
        <f t="shared" ref="BQ13:BW13" si="9">1-BQ12</f>
        <v>0.97333333333333338</v>
      </c>
      <c r="BR13">
        <f t="shared" si="9"/>
        <v>1</v>
      </c>
      <c r="BS13">
        <f t="shared" si="9"/>
        <v>0.97333333333333338</v>
      </c>
      <c r="BT13">
        <f t="shared" si="9"/>
        <v>0.93333333333333335</v>
      </c>
      <c r="BU13">
        <f t="shared" si="9"/>
        <v>0.98333333333333328</v>
      </c>
      <c r="BV13">
        <f t="shared" si="9"/>
        <v>0.98333333333333328</v>
      </c>
      <c r="BW13">
        <f t="shared" si="9"/>
        <v>0.66666666666666674</v>
      </c>
    </row>
    <row r="14" spans="1:77" ht="28.5">
      <c r="A14" s="111"/>
      <c r="B14" s="92" t="s">
        <v>63</v>
      </c>
      <c r="C14" s="92" t="s">
        <v>56</v>
      </c>
      <c r="D14">
        <v>7.6923076923076927E-2</v>
      </c>
      <c r="E14">
        <v>7.6923076923076927E-2</v>
      </c>
      <c r="F14">
        <v>7.6923076923076927E-2</v>
      </c>
      <c r="G14">
        <v>7.6923076923076927E-2</v>
      </c>
      <c r="H14">
        <v>7.6923076923076927E-2</v>
      </c>
      <c r="I14">
        <v>7.6923076923076927E-2</v>
      </c>
      <c r="J14">
        <v>7.6923076923076927E-2</v>
      </c>
      <c r="K14">
        <v>7.6923076923076927E-2</v>
      </c>
      <c r="L14">
        <v>7.6923076923076927E-2</v>
      </c>
      <c r="M14">
        <v>7.6923076923076927E-2</v>
      </c>
      <c r="N14">
        <v>7.6923076923076927E-2</v>
      </c>
      <c r="O14">
        <v>7.6923076923076927E-2</v>
      </c>
      <c r="P14">
        <v>7.6923076923076927E-2</v>
      </c>
      <c r="Q14">
        <v>7.6923076923076927E-2</v>
      </c>
      <c r="R14">
        <v>7.6923076923076927E-2</v>
      </c>
      <c r="S14">
        <v>7.6923076923076927E-2</v>
      </c>
      <c r="T14">
        <v>7.6923076923076927E-2</v>
      </c>
      <c r="U14">
        <v>0.15384615384615385</v>
      </c>
      <c r="V14">
        <v>7.6923076923076926E-5</v>
      </c>
      <c r="W14">
        <v>7.6923076923076927E-2</v>
      </c>
      <c r="X14">
        <v>0.53846153846153844</v>
      </c>
      <c r="Y14">
        <v>0.53846153846153844</v>
      </c>
      <c r="Z14">
        <v>7.6923076923076927E-2</v>
      </c>
      <c r="AA14">
        <v>0.15384615384615385</v>
      </c>
      <c r="AB14">
        <v>7.6923076923076927E-2</v>
      </c>
      <c r="AC14">
        <v>0.15384615384615385</v>
      </c>
      <c r="AD14">
        <v>7.6923076923076927E-2</v>
      </c>
      <c r="AE14">
        <v>7.6923076923076927E-2</v>
      </c>
      <c r="AF14">
        <v>7.6923076923076927E-2</v>
      </c>
      <c r="AG14">
        <v>0.30769230769230771</v>
      </c>
      <c r="AH14">
        <v>7.6923076923076927E-2</v>
      </c>
      <c r="AI14">
        <v>0.53846153846153844</v>
      </c>
      <c r="AJ14">
        <v>0.38461538461538464</v>
      </c>
      <c r="AK14">
        <v>0.61538461538461542</v>
      </c>
      <c r="AL14">
        <v>0.53846153846153844</v>
      </c>
      <c r="AM14">
        <v>0.30769230769230771</v>
      </c>
      <c r="AN14">
        <v>0.30769230769230771</v>
      </c>
      <c r="AO14">
        <v>7.6923076923076927E-2</v>
      </c>
      <c r="AP14">
        <v>0.46153846153846156</v>
      </c>
      <c r="AQ14">
        <v>7.6923076923076927E-2</v>
      </c>
      <c r="AR14">
        <v>7.6923076923076927E-2</v>
      </c>
      <c r="AS14">
        <v>7.6923076923076927E-2</v>
      </c>
      <c r="AT14">
        <v>7.6923076923076927E-2</v>
      </c>
      <c r="AU14">
        <v>7.6923076923076927E-2</v>
      </c>
      <c r="AV14">
        <v>7.6923076923076927E-2</v>
      </c>
      <c r="AW14">
        <v>0.46153846153846156</v>
      </c>
      <c r="AX14">
        <v>0.30769230769230771</v>
      </c>
      <c r="AY14">
        <v>7.6923076923076927E-2</v>
      </c>
      <c r="AZ14">
        <v>7.6923076923076927E-2</v>
      </c>
      <c r="BA14">
        <v>7.6923076923076927E-2</v>
      </c>
      <c r="BB14">
        <v>7.6923076923076927E-2</v>
      </c>
      <c r="BC14">
        <v>7.6923076923076927E-2</v>
      </c>
      <c r="BD14">
        <v>7.6923076923076927E-2</v>
      </c>
      <c r="BE14">
        <v>7.6923076923076927E-2</v>
      </c>
      <c r="BF14">
        <v>7.6923076923076927E-2</v>
      </c>
      <c r="BG14">
        <v>7.6923076923076927E-2</v>
      </c>
      <c r="BH14">
        <v>1</v>
      </c>
      <c r="BI14">
        <v>7.6923076923076927E-2</v>
      </c>
      <c r="BJ14">
        <v>7.6923076923076927E-2</v>
      </c>
      <c r="BK14">
        <v>1</v>
      </c>
      <c r="BL14">
        <v>7.6923076923076927E-2</v>
      </c>
      <c r="BM14">
        <v>7.6923076923076926E-5</v>
      </c>
      <c r="BN14">
        <v>7.6923076923076927E-2</v>
      </c>
      <c r="BO14">
        <v>7.6923076923076927E-2</v>
      </c>
      <c r="BP14">
        <v>7.6923076923076927E-2</v>
      </c>
      <c r="BQ14">
        <v>7.6923076923076927E-2</v>
      </c>
      <c r="BR14">
        <v>7.6923076923076927E-2</v>
      </c>
      <c r="BS14">
        <v>7.6923076923076927E-2</v>
      </c>
      <c r="BT14">
        <v>7.6923076923076927E-2</v>
      </c>
      <c r="BU14">
        <v>7.6923076923076927E-2</v>
      </c>
      <c r="BV14">
        <v>7.6923076923076927E-2</v>
      </c>
      <c r="BW14">
        <v>7.6923076923076927E-2</v>
      </c>
    </row>
    <row r="15" spans="1:77">
      <c r="A15" s="111"/>
      <c r="B15" s="94"/>
      <c r="C15" s="94"/>
      <c r="D15">
        <f>1-D14</f>
        <v>0.92307692307692313</v>
      </c>
      <c r="E15">
        <f t="shared" ref="E15:BP15" si="10">1-E14</f>
        <v>0.92307692307692313</v>
      </c>
      <c r="F15">
        <f t="shared" si="10"/>
        <v>0.92307692307692313</v>
      </c>
      <c r="G15">
        <f t="shared" si="10"/>
        <v>0.92307692307692313</v>
      </c>
      <c r="H15">
        <f t="shared" si="10"/>
        <v>0.92307692307692313</v>
      </c>
      <c r="I15">
        <f t="shared" si="10"/>
        <v>0.92307692307692313</v>
      </c>
      <c r="J15">
        <f t="shared" si="10"/>
        <v>0.92307692307692313</v>
      </c>
      <c r="K15">
        <f t="shared" si="10"/>
        <v>0.92307692307692313</v>
      </c>
      <c r="L15">
        <f t="shared" si="10"/>
        <v>0.92307692307692313</v>
      </c>
      <c r="M15">
        <f t="shared" si="10"/>
        <v>0.92307692307692313</v>
      </c>
      <c r="N15">
        <f t="shared" si="10"/>
        <v>0.92307692307692313</v>
      </c>
      <c r="O15">
        <f t="shared" si="10"/>
        <v>0.92307692307692313</v>
      </c>
      <c r="P15">
        <f t="shared" si="10"/>
        <v>0.92307692307692313</v>
      </c>
      <c r="Q15">
        <f t="shared" si="10"/>
        <v>0.92307692307692313</v>
      </c>
      <c r="R15">
        <f t="shared" si="10"/>
        <v>0.92307692307692313</v>
      </c>
      <c r="S15">
        <f t="shared" si="10"/>
        <v>0.92307692307692313</v>
      </c>
      <c r="T15">
        <f t="shared" si="10"/>
        <v>0.92307692307692313</v>
      </c>
      <c r="U15">
        <f t="shared" si="10"/>
        <v>0.84615384615384615</v>
      </c>
      <c r="V15">
        <f t="shared" si="10"/>
        <v>0.99992307692307691</v>
      </c>
      <c r="W15">
        <f t="shared" si="10"/>
        <v>0.92307692307692313</v>
      </c>
      <c r="X15">
        <f t="shared" si="10"/>
        <v>0.46153846153846156</v>
      </c>
      <c r="Y15">
        <f t="shared" si="10"/>
        <v>0.46153846153846156</v>
      </c>
      <c r="Z15">
        <f t="shared" si="10"/>
        <v>0.92307692307692313</v>
      </c>
      <c r="AA15">
        <f t="shared" si="10"/>
        <v>0.84615384615384615</v>
      </c>
      <c r="AB15">
        <f t="shared" si="10"/>
        <v>0.92307692307692313</v>
      </c>
      <c r="AC15">
        <f t="shared" si="10"/>
        <v>0.84615384615384615</v>
      </c>
      <c r="AD15">
        <f t="shared" si="10"/>
        <v>0.92307692307692313</v>
      </c>
      <c r="AE15">
        <f t="shared" si="10"/>
        <v>0.92307692307692313</v>
      </c>
      <c r="AF15">
        <f t="shared" si="10"/>
        <v>0.92307692307692313</v>
      </c>
      <c r="AG15">
        <f t="shared" si="10"/>
        <v>0.69230769230769229</v>
      </c>
      <c r="AH15">
        <f t="shared" si="10"/>
        <v>0.92307692307692313</v>
      </c>
      <c r="AI15">
        <f t="shared" si="10"/>
        <v>0.46153846153846156</v>
      </c>
      <c r="AJ15">
        <f t="shared" si="10"/>
        <v>0.61538461538461542</v>
      </c>
      <c r="AK15">
        <f t="shared" si="10"/>
        <v>0.38461538461538458</v>
      </c>
      <c r="AL15">
        <f t="shared" si="10"/>
        <v>0.46153846153846156</v>
      </c>
      <c r="AM15">
        <f t="shared" si="10"/>
        <v>0.69230769230769229</v>
      </c>
      <c r="AN15">
        <f t="shared" si="10"/>
        <v>0.69230769230769229</v>
      </c>
      <c r="AO15">
        <f t="shared" si="10"/>
        <v>0.92307692307692313</v>
      </c>
      <c r="AP15">
        <f t="shared" si="10"/>
        <v>0.53846153846153844</v>
      </c>
      <c r="AQ15">
        <f t="shared" si="10"/>
        <v>0.92307692307692313</v>
      </c>
      <c r="AR15">
        <f t="shared" si="10"/>
        <v>0.92307692307692313</v>
      </c>
      <c r="AS15">
        <f t="shared" si="10"/>
        <v>0.92307692307692313</v>
      </c>
      <c r="AT15">
        <f t="shared" si="10"/>
        <v>0.92307692307692313</v>
      </c>
      <c r="AU15">
        <f t="shared" si="10"/>
        <v>0.92307692307692313</v>
      </c>
      <c r="AV15">
        <f t="shared" si="10"/>
        <v>0.92307692307692313</v>
      </c>
      <c r="AW15">
        <f t="shared" si="10"/>
        <v>0.53846153846153844</v>
      </c>
      <c r="AX15">
        <f t="shared" si="10"/>
        <v>0.69230769230769229</v>
      </c>
      <c r="AY15">
        <f t="shared" si="10"/>
        <v>0.92307692307692313</v>
      </c>
      <c r="AZ15">
        <f t="shared" si="10"/>
        <v>0.92307692307692313</v>
      </c>
      <c r="BA15">
        <f t="shared" si="10"/>
        <v>0.92307692307692313</v>
      </c>
      <c r="BB15">
        <f t="shared" si="10"/>
        <v>0.92307692307692313</v>
      </c>
      <c r="BC15">
        <f t="shared" si="10"/>
        <v>0.92307692307692313</v>
      </c>
      <c r="BD15">
        <f t="shared" si="10"/>
        <v>0.92307692307692313</v>
      </c>
      <c r="BE15">
        <f t="shared" si="10"/>
        <v>0.92307692307692313</v>
      </c>
      <c r="BF15">
        <f t="shared" si="10"/>
        <v>0.92307692307692313</v>
      </c>
      <c r="BG15">
        <f t="shared" si="10"/>
        <v>0.92307692307692313</v>
      </c>
      <c r="BH15">
        <f t="shared" si="10"/>
        <v>0</v>
      </c>
      <c r="BI15">
        <f t="shared" si="10"/>
        <v>0.92307692307692313</v>
      </c>
      <c r="BJ15">
        <f t="shared" si="10"/>
        <v>0.92307692307692313</v>
      </c>
      <c r="BK15">
        <f t="shared" si="10"/>
        <v>0</v>
      </c>
      <c r="BL15">
        <f t="shared" si="10"/>
        <v>0.92307692307692313</v>
      </c>
      <c r="BM15">
        <f t="shared" si="10"/>
        <v>0.99992307692307691</v>
      </c>
      <c r="BN15">
        <f t="shared" si="10"/>
        <v>0.92307692307692313</v>
      </c>
      <c r="BO15">
        <f t="shared" si="10"/>
        <v>0.92307692307692313</v>
      </c>
      <c r="BP15">
        <f t="shared" si="10"/>
        <v>0.92307692307692313</v>
      </c>
      <c r="BQ15">
        <f t="shared" ref="BQ15:BW15" si="11">1-BQ14</f>
        <v>0.92307692307692313</v>
      </c>
      <c r="BR15">
        <f t="shared" si="11"/>
        <v>0.92307692307692313</v>
      </c>
      <c r="BS15">
        <f t="shared" si="11"/>
        <v>0.92307692307692313</v>
      </c>
      <c r="BT15">
        <f t="shared" si="11"/>
        <v>0.92307692307692313</v>
      </c>
      <c r="BU15">
        <f t="shared" si="11"/>
        <v>0.92307692307692313</v>
      </c>
      <c r="BV15">
        <f t="shared" si="11"/>
        <v>0.92307692307692313</v>
      </c>
      <c r="BW15">
        <f t="shared" si="11"/>
        <v>0.92307692307692313</v>
      </c>
    </row>
    <row r="16" spans="1:77" ht="28.5">
      <c r="A16" s="112"/>
      <c r="B16" s="92" t="s">
        <v>64</v>
      </c>
      <c r="C16" s="92" t="s">
        <v>57</v>
      </c>
      <c r="D16">
        <v>1.4705882352941176E-2</v>
      </c>
      <c r="E16">
        <v>0.26470588235294118</v>
      </c>
      <c r="F16">
        <v>1.4705882352941176E-2</v>
      </c>
      <c r="G16">
        <v>2.9411764705882353E-2</v>
      </c>
      <c r="H16">
        <v>1.4705882352941176E-2</v>
      </c>
      <c r="I16">
        <v>1.4705882352941176E-2</v>
      </c>
      <c r="J16">
        <v>1.4705882352941176E-2</v>
      </c>
      <c r="K16">
        <v>2.9411764705882353E-2</v>
      </c>
      <c r="L16">
        <v>2.9411764705882353E-2</v>
      </c>
      <c r="M16">
        <v>2.9411764705882353E-2</v>
      </c>
      <c r="N16">
        <v>2.9411764705882353E-2</v>
      </c>
      <c r="O16">
        <v>1.4705882352941176E-2</v>
      </c>
      <c r="P16">
        <v>1.4705882352941176E-2</v>
      </c>
      <c r="Q16">
        <v>1.4705882352941176E-2</v>
      </c>
      <c r="R16">
        <v>1.4705882352941176E-2</v>
      </c>
      <c r="S16">
        <v>1.4705882352941176E-2</v>
      </c>
      <c r="T16">
        <v>1.4705882352941176E-2</v>
      </c>
      <c r="U16">
        <v>1.4705882352941176E-2</v>
      </c>
      <c r="V16">
        <v>1.4705882352941177E-5</v>
      </c>
      <c r="W16">
        <v>1.4705882352941177E-5</v>
      </c>
      <c r="X16">
        <v>1.4705882352941176E-2</v>
      </c>
      <c r="Y16">
        <v>1</v>
      </c>
      <c r="Z16">
        <v>1.4705882352941176E-2</v>
      </c>
      <c r="AA16">
        <v>1.4705882352941176E-2</v>
      </c>
      <c r="AB16">
        <v>7.3529411764705885E-2</v>
      </c>
      <c r="AC16">
        <v>1.4705882352941176E-2</v>
      </c>
      <c r="AD16">
        <v>4.4117647058823532E-2</v>
      </c>
      <c r="AE16">
        <v>1.4705882352941176E-2</v>
      </c>
      <c r="AF16">
        <v>1.4705882352941176E-2</v>
      </c>
      <c r="AG16">
        <v>1.4705882352941176E-2</v>
      </c>
      <c r="AH16">
        <v>1.4705882352941176E-2</v>
      </c>
      <c r="AI16">
        <v>1.4705882352941176E-2</v>
      </c>
      <c r="AJ16">
        <v>1.4705882352941176E-2</v>
      </c>
      <c r="AK16">
        <v>1.4705882352941176E-2</v>
      </c>
      <c r="AL16">
        <v>1.4705882352941176E-2</v>
      </c>
      <c r="AM16">
        <v>1.4705882352941176E-2</v>
      </c>
      <c r="AN16">
        <v>7.3529411764705885E-2</v>
      </c>
      <c r="AO16">
        <v>1.4705882352941176E-2</v>
      </c>
      <c r="AP16">
        <v>1.4705882352941176E-2</v>
      </c>
      <c r="AQ16">
        <v>1.4705882352941176E-2</v>
      </c>
      <c r="AR16">
        <v>1.4705882352941176E-2</v>
      </c>
      <c r="AS16">
        <v>1.4705882352941176E-2</v>
      </c>
      <c r="AT16">
        <v>1.4705882352941176E-2</v>
      </c>
      <c r="AU16">
        <v>1.4705882352941176E-2</v>
      </c>
      <c r="AV16">
        <v>1.4705882352941176E-2</v>
      </c>
      <c r="AW16">
        <v>1.4705882352941176E-2</v>
      </c>
      <c r="AX16">
        <v>1.4705882352941176E-2</v>
      </c>
      <c r="AY16">
        <v>1.4705882352941176E-2</v>
      </c>
      <c r="AZ16">
        <v>1.4705882352941176E-2</v>
      </c>
      <c r="BA16">
        <v>1.4705882352941176E-2</v>
      </c>
      <c r="BB16">
        <v>1.4705882352941176E-2</v>
      </c>
      <c r="BC16">
        <v>1.4705882352941176E-2</v>
      </c>
      <c r="BD16">
        <v>1.4705882352941176E-2</v>
      </c>
      <c r="BE16">
        <v>1.4705882352941176E-2</v>
      </c>
      <c r="BF16">
        <v>1.4705882352941176E-2</v>
      </c>
      <c r="BG16">
        <v>1.4705882352941176E-2</v>
      </c>
      <c r="BH16">
        <v>1.4705882352941176E-2</v>
      </c>
      <c r="BI16">
        <v>1.4705882352941176E-2</v>
      </c>
      <c r="BJ16">
        <v>1.4705882352941176E-2</v>
      </c>
      <c r="BK16">
        <v>1.4705882352941176E-2</v>
      </c>
      <c r="BL16">
        <v>1.4705882352941176E-2</v>
      </c>
      <c r="BM16">
        <v>1.4705882352941177E-5</v>
      </c>
      <c r="BN16">
        <v>1.4705882352941176E-2</v>
      </c>
      <c r="BO16">
        <v>4.4117647058823532E-2</v>
      </c>
      <c r="BP16">
        <v>1.4705882352941176E-2</v>
      </c>
      <c r="BQ16">
        <v>4.4117647058823532E-2</v>
      </c>
      <c r="BR16">
        <v>2.9411764705882353E-2</v>
      </c>
      <c r="BS16">
        <v>8.8235294117647065E-2</v>
      </c>
      <c r="BT16">
        <v>1.4705882352941176E-2</v>
      </c>
      <c r="BU16">
        <v>4.4117647058823532E-2</v>
      </c>
      <c r="BV16">
        <v>4.4117647058823532E-2</v>
      </c>
      <c r="BW16">
        <v>5.8823529411764705E-2</v>
      </c>
    </row>
    <row r="17" spans="1:75">
      <c r="A17" s="112"/>
      <c r="B17" s="94"/>
      <c r="C17" s="94"/>
      <c r="D17">
        <f>1-D16</f>
        <v>0.98529411764705888</v>
      </c>
      <c r="E17">
        <f t="shared" ref="E17:BP17" si="12">1-E16</f>
        <v>0.73529411764705888</v>
      </c>
      <c r="F17">
        <f t="shared" si="12"/>
        <v>0.98529411764705888</v>
      </c>
      <c r="G17">
        <f t="shared" si="12"/>
        <v>0.97058823529411764</v>
      </c>
      <c r="H17">
        <f t="shared" si="12"/>
        <v>0.98529411764705888</v>
      </c>
      <c r="I17">
        <f t="shared" si="12"/>
        <v>0.98529411764705888</v>
      </c>
      <c r="J17">
        <f t="shared" si="12"/>
        <v>0.98529411764705888</v>
      </c>
      <c r="K17">
        <f t="shared" si="12"/>
        <v>0.97058823529411764</v>
      </c>
      <c r="L17">
        <f t="shared" si="12"/>
        <v>0.97058823529411764</v>
      </c>
      <c r="M17">
        <f t="shared" si="12"/>
        <v>0.97058823529411764</v>
      </c>
      <c r="N17">
        <f t="shared" si="12"/>
        <v>0.97058823529411764</v>
      </c>
      <c r="O17">
        <f t="shared" si="12"/>
        <v>0.98529411764705888</v>
      </c>
      <c r="P17">
        <f t="shared" si="12"/>
        <v>0.98529411764705888</v>
      </c>
      <c r="Q17">
        <f t="shared" si="12"/>
        <v>0.98529411764705888</v>
      </c>
      <c r="R17">
        <f t="shared" si="12"/>
        <v>0.98529411764705888</v>
      </c>
      <c r="S17">
        <f t="shared" si="12"/>
        <v>0.98529411764705888</v>
      </c>
      <c r="T17">
        <f t="shared" si="12"/>
        <v>0.98529411764705888</v>
      </c>
      <c r="U17">
        <f t="shared" si="12"/>
        <v>0.98529411764705888</v>
      </c>
      <c r="V17">
        <f t="shared" si="12"/>
        <v>0.99998529411764703</v>
      </c>
      <c r="W17">
        <f t="shared" si="12"/>
        <v>0.99998529411764703</v>
      </c>
      <c r="X17">
        <f t="shared" si="12"/>
        <v>0.98529411764705888</v>
      </c>
      <c r="Y17">
        <f t="shared" si="12"/>
        <v>0</v>
      </c>
      <c r="Z17">
        <f t="shared" si="12"/>
        <v>0.98529411764705888</v>
      </c>
      <c r="AA17">
        <f t="shared" si="12"/>
        <v>0.98529411764705888</v>
      </c>
      <c r="AB17">
        <f t="shared" si="12"/>
        <v>0.92647058823529416</v>
      </c>
      <c r="AC17">
        <f t="shared" si="12"/>
        <v>0.98529411764705888</v>
      </c>
      <c r="AD17">
        <f t="shared" si="12"/>
        <v>0.95588235294117652</v>
      </c>
      <c r="AE17">
        <f t="shared" si="12"/>
        <v>0.98529411764705888</v>
      </c>
      <c r="AF17">
        <f t="shared" si="12"/>
        <v>0.98529411764705888</v>
      </c>
      <c r="AG17">
        <f t="shared" si="12"/>
        <v>0.98529411764705888</v>
      </c>
      <c r="AH17">
        <f t="shared" si="12"/>
        <v>0.98529411764705888</v>
      </c>
      <c r="AI17">
        <f t="shared" si="12"/>
        <v>0.98529411764705888</v>
      </c>
      <c r="AJ17">
        <f t="shared" si="12"/>
        <v>0.98529411764705888</v>
      </c>
      <c r="AK17">
        <f t="shared" si="12"/>
        <v>0.98529411764705888</v>
      </c>
      <c r="AL17">
        <f t="shared" si="12"/>
        <v>0.98529411764705888</v>
      </c>
      <c r="AM17">
        <f t="shared" si="12"/>
        <v>0.98529411764705888</v>
      </c>
      <c r="AN17">
        <f t="shared" si="12"/>
        <v>0.92647058823529416</v>
      </c>
      <c r="AO17">
        <f t="shared" si="12"/>
        <v>0.98529411764705888</v>
      </c>
      <c r="AP17">
        <f t="shared" si="12"/>
        <v>0.98529411764705888</v>
      </c>
      <c r="AQ17">
        <f t="shared" si="12"/>
        <v>0.98529411764705888</v>
      </c>
      <c r="AR17">
        <f t="shared" si="12"/>
        <v>0.98529411764705888</v>
      </c>
      <c r="AS17">
        <f t="shared" si="12"/>
        <v>0.98529411764705888</v>
      </c>
      <c r="AT17">
        <f t="shared" si="12"/>
        <v>0.98529411764705888</v>
      </c>
      <c r="AU17">
        <f t="shared" si="12"/>
        <v>0.98529411764705888</v>
      </c>
      <c r="AV17">
        <f t="shared" si="12"/>
        <v>0.98529411764705888</v>
      </c>
      <c r="AW17">
        <f t="shared" si="12"/>
        <v>0.98529411764705888</v>
      </c>
      <c r="AX17">
        <f t="shared" si="12"/>
        <v>0.98529411764705888</v>
      </c>
      <c r="AY17">
        <f t="shared" si="12"/>
        <v>0.98529411764705888</v>
      </c>
      <c r="AZ17">
        <f t="shared" si="12"/>
        <v>0.98529411764705888</v>
      </c>
      <c r="BA17">
        <f t="shared" si="12"/>
        <v>0.98529411764705888</v>
      </c>
      <c r="BB17">
        <f t="shared" si="12"/>
        <v>0.98529411764705888</v>
      </c>
      <c r="BC17">
        <f t="shared" si="12"/>
        <v>0.98529411764705888</v>
      </c>
      <c r="BD17">
        <f t="shared" si="12"/>
        <v>0.98529411764705888</v>
      </c>
      <c r="BE17">
        <f t="shared" si="12"/>
        <v>0.98529411764705888</v>
      </c>
      <c r="BF17">
        <f t="shared" si="12"/>
        <v>0.98529411764705888</v>
      </c>
      <c r="BG17">
        <f t="shared" si="12"/>
        <v>0.98529411764705888</v>
      </c>
      <c r="BH17">
        <f t="shared" si="12"/>
        <v>0.98529411764705888</v>
      </c>
      <c r="BI17">
        <f t="shared" si="12"/>
        <v>0.98529411764705888</v>
      </c>
      <c r="BJ17">
        <f t="shared" si="12"/>
        <v>0.98529411764705888</v>
      </c>
      <c r="BK17">
        <f t="shared" si="12"/>
        <v>0.98529411764705888</v>
      </c>
      <c r="BL17">
        <f t="shared" si="12"/>
        <v>0.98529411764705888</v>
      </c>
      <c r="BM17">
        <f t="shared" si="12"/>
        <v>0.99998529411764703</v>
      </c>
      <c r="BN17">
        <f t="shared" si="12"/>
        <v>0.98529411764705888</v>
      </c>
      <c r="BO17">
        <f t="shared" si="12"/>
        <v>0.95588235294117652</v>
      </c>
      <c r="BP17">
        <f t="shared" si="12"/>
        <v>0.98529411764705888</v>
      </c>
      <c r="BQ17">
        <f t="shared" ref="BQ17:BW17" si="13">1-BQ16</f>
        <v>0.95588235294117652</v>
      </c>
      <c r="BR17">
        <f t="shared" si="13"/>
        <v>0.97058823529411764</v>
      </c>
      <c r="BS17">
        <f t="shared" si="13"/>
        <v>0.91176470588235292</v>
      </c>
      <c r="BT17">
        <f t="shared" si="13"/>
        <v>0.98529411764705888</v>
      </c>
      <c r="BU17">
        <f t="shared" si="13"/>
        <v>0.95588235294117652</v>
      </c>
      <c r="BV17">
        <f t="shared" si="13"/>
        <v>0.95588235294117652</v>
      </c>
      <c r="BW17">
        <f t="shared" si="13"/>
        <v>0.94117647058823528</v>
      </c>
    </row>
    <row r="18" spans="1:75" ht="28.5">
      <c r="A18" s="112"/>
      <c r="B18" s="92" t="s">
        <v>65</v>
      </c>
      <c r="C18" s="92" t="s">
        <v>82</v>
      </c>
      <c r="D18">
        <v>5.0000000000000002E-5</v>
      </c>
      <c r="E18">
        <v>5.0000000000000002E-5</v>
      </c>
      <c r="F18">
        <v>2.5000000000000001E-2</v>
      </c>
      <c r="G18">
        <v>2.5000000000000001E-2</v>
      </c>
      <c r="H18">
        <v>2.5000000000000001E-2</v>
      </c>
      <c r="I18">
        <v>0.04</v>
      </c>
      <c r="J18">
        <v>2.5000000000000001E-2</v>
      </c>
      <c r="K18">
        <v>2.5000000000000001E-2</v>
      </c>
      <c r="L18">
        <v>5.0000000000000002E-5</v>
      </c>
      <c r="M18">
        <v>2.5000000000000001E-2</v>
      </c>
      <c r="N18">
        <v>2.5000000000000001E-2</v>
      </c>
      <c r="O18">
        <v>0.05</v>
      </c>
      <c r="P18">
        <v>0.05</v>
      </c>
      <c r="Q18">
        <v>0.05</v>
      </c>
      <c r="R18">
        <v>0.05</v>
      </c>
      <c r="S18">
        <v>0.05</v>
      </c>
      <c r="T18">
        <v>0.05</v>
      </c>
      <c r="U18">
        <v>0.05</v>
      </c>
      <c r="V18">
        <v>5.0000000000000002E-5</v>
      </c>
      <c r="W18">
        <v>5.0000000000000002E-5</v>
      </c>
      <c r="X18">
        <v>0.05</v>
      </c>
      <c r="Y18">
        <v>0.1</v>
      </c>
      <c r="Z18">
        <v>2.5000000000000001E-2</v>
      </c>
      <c r="AA18">
        <v>0.25</v>
      </c>
      <c r="AB18">
        <v>0.05</v>
      </c>
      <c r="AC18">
        <v>1.4999999999999999E-2</v>
      </c>
      <c r="AD18">
        <v>0.05</v>
      </c>
      <c r="AE18">
        <v>0.25</v>
      </c>
      <c r="AF18">
        <v>5.0000000000000002E-5</v>
      </c>
      <c r="AG18">
        <v>0.1</v>
      </c>
      <c r="AH18">
        <v>0.05</v>
      </c>
      <c r="AI18">
        <v>0.05</v>
      </c>
      <c r="AJ18">
        <v>7.4999999999999997E-2</v>
      </c>
      <c r="AK18">
        <v>0.15</v>
      </c>
      <c r="AL18">
        <v>0.11499999999999999</v>
      </c>
      <c r="AM18">
        <v>0.05</v>
      </c>
      <c r="AN18">
        <v>0.1</v>
      </c>
      <c r="AO18">
        <v>7.4999999999999997E-2</v>
      </c>
      <c r="AP18">
        <v>0.15</v>
      </c>
      <c r="AQ18">
        <v>0.05</v>
      </c>
      <c r="AR18">
        <v>0.05</v>
      </c>
      <c r="AS18">
        <v>0.05</v>
      </c>
      <c r="AT18">
        <v>5.0000000000000002E-5</v>
      </c>
      <c r="AU18">
        <v>5.0000000000000002E-5</v>
      </c>
      <c r="AV18">
        <v>5.0000000000000002E-5</v>
      </c>
      <c r="AW18">
        <v>0.1</v>
      </c>
      <c r="AX18">
        <v>0.1</v>
      </c>
      <c r="AY18">
        <v>0.05</v>
      </c>
      <c r="AZ18">
        <v>0.05</v>
      </c>
      <c r="BA18">
        <v>0.05</v>
      </c>
      <c r="BB18">
        <v>1</v>
      </c>
      <c r="BC18">
        <v>0.05</v>
      </c>
      <c r="BD18">
        <v>5.0000000000000002E-5</v>
      </c>
      <c r="BE18">
        <v>5.0000000000000002E-5</v>
      </c>
      <c r="BF18">
        <v>5.0000000000000002E-5</v>
      </c>
      <c r="BG18">
        <v>0.1</v>
      </c>
      <c r="BH18">
        <v>5.0000000000000002E-5</v>
      </c>
      <c r="BI18">
        <v>0.05</v>
      </c>
      <c r="BJ18">
        <v>5.0000000000000002E-5</v>
      </c>
      <c r="BK18">
        <v>5.0000000000000002E-5</v>
      </c>
      <c r="BL18">
        <v>0.1</v>
      </c>
      <c r="BM18">
        <v>5.0000000000000002E-5</v>
      </c>
      <c r="BN18">
        <v>0.25</v>
      </c>
      <c r="BO18">
        <v>0.125</v>
      </c>
      <c r="BP18">
        <v>0.1</v>
      </c>
      <c r="BQ18">
        <v>0.1</v>
      </c>
      <c r="BR18">
        <v>0</v>
      </c>
      <c r="BS18">
        <v>0.125</v>
      </c>
      <c r="BT18">
        <v>0.25</v>
      </c>
      <c r="BU18">
        <v>0.1</v>
      </c>
      <c r="BV18">
        <v>0.1</v>
      </c>
      <c r="BW18">
        <v>0.15</v>
      </c>
    </row>
    <row r="19" spans="1:75">
      <c r="A19" s="112"/>
      <c r="B19" s="94"/>
      <c r="C19" s="94"/>
      <c r="D19">
        <f>1-D18</f>
        <v>0.99995000000000001</v>
      </c>
      <c r="E19">
        <f t="shared" ref="E19:BP19" si="14">1-E18</f>
        <v>0.99995000000000001</v>
      </c>
      <c r="F19">
        <f t="shared" si="14"/>
        <v>0.97499999999999998</v>
      </c>
      <c r="G19">
        <f t="shared" si="14"/>
        <v>0.97499999999999998</v>
      </c>
      <c r="H19">
        <f t="shared" si="14"/>
        <v>0.97499999999999998</v>
      </c>
      <c r="I19">
        <f t="shared" si="14"/>
        <v>0.96</v>
      </c>
      <c r="J19">
        <f t="shared" si="14"/>
        <v>0.97499999999999998</v>
      </c>
      <c r="K19">
        <f t="shared" si="14"/>
        <v>0.97499999999999998</v>
      </c>
      <c r="L19">
        <f t="shared" si="14"/>
        <v>0.99995000000000001</v>
      </c>
      <c r="M19">
        <f t="shared" si="14"/>
        <v>0.97499999999999998</v>
      </c>
      <c r="N19">
        <f t="shared" si="14"/>
        <v>0.97499999999999998</v>
      </c>
      <c r="O19">
        <f t="shared" si="14"/>
        <v>0.95</v>
      </c>
      <c r="P19">
        <f t="shared" si="14"/>
        <v>0.95</v>
      </c>
      <c r="Q19">
        <f t="shared" si="14"/>
        <v>0.95</v>
      </c>
      <c r="R19">
        <f t="shared" si="14"/>
        <v>0.95</v>
      </c>
      <c r="S19">
        <f t="shared" si="14"/>
        <v>0.95</v>
      </c>
      <c r="T19">
        <f t="shared" si="14"/>
        <v>0.95</v>
      </c>
      <c r="U19">
        <f t="shared" si="14"/>
        <v>0.95</v>
      </c>
      <c r="V19">
        <f t="shared" si="14"/>
        <v>0.99995000000000001</v>
      </c>
      <c r="W19">
        <f t="shared" si="14"/>
        <v>0.99995000000000001</v>
      </c>
      <c r="X19">
        <f t="shared" si="14"/>
        <v>0.95</v>
      </c>
      <c r="Y19">
        <f t="shared" si="14"/>
        <v>0.9</v>
      </c>
      <c r="Z19">
        <f t="shared" si="14"/>
        <v>0.97499999999999998</v>
      </c>
      <c r="AA19">
        <f t="shared" si="14"/>
        <v>0.75</v>
      </c>
      <c r="AB19">
        <f t="shared" si="14"/>
        <v>0.95</v>
      </c>
      <c r="AC19">
        <f t="shared" si="14"/>
        <v>0.98499999999999999</v>
      </c>
      <c r="AD19">
        <f t="shared" si="14"/>
        <v>0.95</v>
      </c>
      <c r="AE19">
        <f t="shared" si="14"/>
        <v>0.75</v>
      </c>
      <c r="AF19">
        <f t="shared" si="14"/>
        <v>0.99995000000000001</v>
      </c>
      <c r="AG19">
        <f t="shared" si="14"/>
        <v>0.9</v>
      </c>
      <c r="AH19">
        <f t="shared" si="14"/>
        <v>0.95</v>
      </c>
      <c r="AI19">
        <f t="shared" si="14"/>
        <v>0.95</v>
      </c>
      <c r="AJ19">
        <f t="shared" si="14"/>
        <v>0.92500000000000004</v>
      </c>
      <c r="AK19">
        <f t="shared" si="14"/>
        <v>0.85</v>
      </c>
      <c r="AL19">
        <f t="shared" si="14"/>
        <v>0.88500000000000001</v>
      </c>
      <c r="AM19">
        <f t="shared" si="14"/>
        <v>0.95</v>
      </c>
      <c r="AN19">
        <f t="shared" si="14"/>
        <v>0.9</v>
      </c>
      <c r="AO19">
        <f t="shared" si="14"/>
        <v>0.92500000000000004</v>
      </c>
      <c r="AP19">
        <f t="shared" si="14"/>
        <v>0.85</v>
      </c>
      <c r="AQ19">
        <f t="shared" si="14"/>
        <v>0.95</v>
      </c>
      <c r="AR19">
        <f t="shared" si="14"/>
        <v>0.95</v>
      </c>
      <c r="AS19">
        <f t="shared" si="14"/>
        <v>0.95</v>
      </c>
      <c r="AT19">
        <f t="shared" si="14"/>
        <v>0.99995000000000001</v>
      </c>
      <c r="AU19">
        <f t="shared" si="14"/>
        <v>0.99995000000000001</v>
      </c>
      <c r="AV19">
        <f t="shared" si="14"/>
        <v>0.99995000000000001</v>
      </c>
      <c r="AW19">
        <f t="shared" si="14"/>
        <v>0.9</v>
      </c>
      <c r="AX19">
        <f t="shared" si="14"/>
        <v>0.9</v>
      </c>
      <c r="AY19">
        <f t="shared" si="14"/>
        <v>0.95</v>
      </c>
      <c r="AZ19">
        <f t="shared" si="14"/>
        <v>0.95</v>
      </c>
      <c r="BA19">
        <f t="shared" si="14"/>
        <v>0.95</v>
      </c>
      <c r="BB19">
        <f t="shared" si="14"/>
        <v>0</v>
      </c>
      <c r="BC19">
        <f t="shared" si="14"/>
        <v>0.95</v>
      </c>
      <c r="BD19">
        <f t="shared" si="14"/>
        <v>0.99995000000000001</v>
      </c>
      <c r="BE19">
        <f t="shared" si="14"/>
        <v>0.99995000000000001</v>
      </c>
      <c r="BF19">
        <f t="shared" si="14"/>
        <v>0.99995000000000001</v>
      </c>
      <c r="BG19">
        <f t="shared" si="14"/>
        <v>0.9</v>
      </c>
      <c r="BH19">
        <f t="shared" si="14"/>
        <v>0.99995000000000001</v>
      </c>
      <c r="BI19">
        <f t="shared" si="14"/>
        <v>0.95</v>
      </c>
      <c r="BJ19">
        <f t="shared" si="14"/>
        <v>0.99995000000000001</v>
      </c>
      <c r="BK19">
        <f t="shared" si="14"/>
        <v>0.99995000000000001</v>
      </c>
      <c r="BL19">
        <f t="shared" si="14"/>
        <v>0.9</v>
      </c>
      <c r="BM19">
        <f t="shared" si="14"/>
        <v>0.99995000000000001</v>
      </c>
      <c r="BN19">
        <f t="shared" si="14"/>
        <v>0.75</v>
      </c>
      <c r="BO19">
        <f t="shared" si="14"/>
        <v>0.875</v>
      </c>
      <c r="BP19">
        <f t="shared" si="14"/>
        <v>0.9</v>
      </c>
      <c r="BQ19">
        <f t="shared" ref="BQ19:BW19" si="15">1-BQ18</f>
        <v>0.9</v>
      </c>
      <c r="BR19">
        <f t="shared" si="15"/>
        <v>1</v>
      </c>
      <c r="BS19">
        <f t="shared" si="15"/>
        <v>0.875</v>
      </c>
      <c r="BT19">
        <f t="shared" si="15"/>
        <v>0.75</v>
      </c>
      <c r="BU19">
        <f t="shared" si="15"/>
        <v>0.9</v>
      </c>
      <c r="BV19">
        <f t="shared" si="15"/>
        <v>0.9</v>
      </c>
      <c r="BW19">
        <f t="shared" si="15"/>
        <v>0.85</v>
      </c>
    </row>
    <row r="20" spans="1:75" ht="28.5">
      <c r="A20" s="112"/>
      <c r="B20" s="92" t="s">
        <v>67</v>
      </c>
      <c r="C20" s="92" t="s">
        <v>66</v>
      </c>
      <c r="D20">
        <v>1.1674741696339969E-2</v>
      </c>
      <c r="E20">
        <v>5.8373708481699846E-6</v>
      </c>
      <c r="F20">
        <v>0.22713209970229406</v>
      </c>
      <c r="G20">
        <v>0.78804506450294787</v>
      </c>
      <c r="H20">
        <v>0.22713209970229406</v>
      </c>
      <c r="I20">
        <v>7.8804506450294784E-2</v>
      </c>
      <c r="J20">
        <v>5.8373708481699846E-6</v>
      </c>
      <c r="K20">
        <v>0.79621738369038586</v>
      </c>
      <c r="L20">
        <v>5.8373708481699846E-6</v>
      </c>
      <c r="M20">
        <v>0.67888622964216916</v>
      </c>
      <c r="N20">
        <v>0.29770591325666917</v>
      </c>
      <c r="O20">
        <v>4.5356371490280774E-2</v>
      </c>
      <c r="P20">
        <v>5.8373708481699846E-6</v>
      </c>
      <c r="Q20">
        <v>8.6860078220769368E-2</v>
      </c>
      <c r="R20">
        <v>2.9186854240849922E-2</v>
      </c>
      <c r="S20">
        <v>7.3725993812386911E-2</v>
      </c>
      <c r="T20">
        <v>7.3725993812386911E-2</v>
      </c>
      <c r="U20">
        <v>7.3725993812386911E-2</v>
      </c>
      <c r="V20">
        <v>5.8373708481699846E-6</v>
      </c>
      <c r="W20">
        <v>1</v>
      </c>
      <c r="X20">
        <v>0.10495592785009632</v>
      </c>
      <c r="Y20">
        <v>8.919502656003736E-2</v>
      </c>
      <c r="Z20">
        <v>0.12970638024633704</v>
      </c>
      <c r="AA20">
        <v>0.10238748467690152</v>
      </c>
      <c r="AB20">
        <v>0.20168116280427292</v>
      </c>
      <c r="AC20">
        <v>2.3933220477496932E-2</v>
      </c>
      <c r="AD20">
        <v>0.22520576732239797</v>
      </c>
      <c r="AE20">
        <v>0.10238748467690152</v>
      </c>
      <c r="AF20">
        <v>4.4247271029128482E-2</v>
      </c>
      <c r="AG20">
        <v>0.10238748467690152</v>
      </c>
      <c r="AH20">
        <v>0.10238748467690152</v>
      </c>
      <c r="AI20">
        <v>2.4516957562313933E-3</v>
      </c>
      <c r="AJ20">
        <v>5.8373708481699846E-6</v>
      </c>
      <c r="AK20">
        <v>5.8373708481699846E-6</v>
      </c>
      <c r="AL20">
        <v>1</v>
      </c>
      <c r="AM20">
        <v>1</v>
      </c>
      <c r="AN20">
        <v>5.8373708481699843E-2</v>
      </c>
      <c r="AO20">
        <v>5.0785126379078865E-3</v>
      </c>
      <c r="AP20">
        <v>1.3717821493199464E-2</v>
      </c>
      <c r="AQ20">
        <v>5.8373708481699846E-6</v>
      </c>
      <c r="AR20">
        <v>5.8373708481699846E-6</v>
      </c>
      <c r="AS20">
        <v>3.0646196952892418E-2</v>
      </c>
      <c r="AT20">
        <v>0.95522736559453614</v>
      </c>
      <c r="AU20">
        <v>0.53592901757048628</v>
      </c>
      <c r="AV20">
        <v>3.4323740587239505E-2</v>
      </c>
      <c r="AW20">
        <v>0.39355554258362035</v>
      </c>
      <c r="AX20">
        <v>0.76136827972681109</v>
      </c>
      <c r="AY20">
        <v>5.8373708481699846E-6</v>
      </c>
      <c r="AZ20">
        <v>5.8373708481699846E-6</v>
      </c>
      <c r="BA20">
        <v>5.8373708481699846E-6</v>
      </c>
      <c r="BB20">
        <v>5.8373708481699846E-6</v>
      </c>
      <c r="BC20">
        <v>5.8373708481699846E-6</v>
      </c>
      <c r="BD20">
        <v>5.8373708481699846E-6</v>
      </c>
      <c r="BE20">
        <v>5.8373708481699846E-6</v>
      </c>
      <c r="BF20">
        <v>5.8373708481699846E-6</v>
      </c>
      <c r="BG20">
        <v>3.6775436343470902E-3</v>
      </c>
      <c r="BH20">
        <v>5.8373708481699846E-6</v>
      </c>
      <c r="BI20">
        <v>5.8373708481699846E-6</v>
      </c>
      <c r="BJ20">
        <v>5.8373708481699846E-6</v>
      </c>
      <c r="BK20">
        <v>5.8373708481699846E-6</v>
      </c>
      <c r="BL20">
        <v>1.0215398984297472E-2</v>
      </c>
      <c r="BM20">
        <v>5.8373708481699846E-6</v>
      </c>
      <c r="BN20">
        <v>5.8373708481699846E-6</v>
      </c>
      <c r="BO20">
        <v>5.8373708481699846E-6</v>
      </c>
      <c r="BP20">
        <v>5.8373708481699846E-6</v>
      </c>
      <c r="BQ20">
        <v>5.8373708481699846E-6</v>
      </c>
      <c r="BR20">
        <v>4.7399451287140265E-2</v>
      </c>
      <c r="BS20">
        <v>5.8373708481699846E-6</v>
      </c>
      <c r="BT20">
        <v>5.8373708481699846E-6</v>
      </c>
      <c r="BU20">
        <v>5.8373708481699846E-6</v>
      </c>
      <c r="BV20">
        <v>5.8373708481699846E-6</v>
      </c>
      <c r="BW20">
        <v>8.5400735508726872E-2</v>
      </c>
    </row>
    <row r="21" spans="1:75">
      <c r="A21" s="112"/>
      <c r="B21" s="94"/>
      <c r="C21" s="94"/>
      <c r="D21">
        <f>1-D20</f>
        <v>0.98832525830366003</v>
      </c>
      <c r="E21">
        <f t="shared" ref="E21:BP21" si="16">1-E20</f>
        <v>0.99999416262915186</v>
      </c>
      <c r="F21">
        <f t="shared" si="16"/>
        <v>0.77286790029770591</v>
      </c>
      <c r="G21">
        <f t="shared" si="16"/>
        <v>0.21195493549705213</v>
      </c>
      <c r="H21">
        <f t="shared" si="16"/>
        <v>0.77286790029770591</v>
      </c>
      <c r="I21">
        <f t="shared" si="16"/>
        <v>0.9211954935497052</v>
      </c>
      <c r="J21">
        <f t="shared" si="16"/>
        <v>0.99999416262915186</v>
      </c>
      <c r="K21">
        <f t="shared" si="16"/>
        <v>0.20378261630961414</v>
      </c>
      <c r="L21">
        <f t="shared" si="16"/>
        <v>0.99999416262915186</v>
      </c>
      <c r="M21">
        <f t="shared" si="16"/>
        <v>0.32111377035783084</v>
      </c>
      <c r="N21">
        <f t="shared" si="16"/>
        <v>0.70229408674333083</v>
      </c>
      <c r="O21">
        <f t="shared" si="16"/>
        <v>0.95464362850971918</v>
      </c>
      <c r="P21">
        <f t="shared" si="16"/>
        <v>0.99999416262915186</v>
      </c>
      <c r="Q21">
        <f t="shared" si="16"/>
        <v>0.91313992177923065</v>
      </c>
      <c r="R21">
        <f t="shared" si="16"/>
        <v>0.97081314575915012</v>
      </c>
      <c r="S21">
        <f t="shared" si="16"/>
        <v>0.92627400618761313</v>
      </c>
      <c r="T21">
        <f t="shared" si="16"/>
        <v>0.92627400618761313</v>
      </c>
      <c r="U21">
        <f t="shared" si="16"/>
        <v>0.92627400618761313</v>
      </c>
      <c r="V21">
        <f t="shared" si="16"/>
        <v>0.99999416262915186</v>
      </c>
      <c r="W21">
        <f t="shared" si="16"/>
        <v>0</v>
      </c>
      <c r="X21">
        <f t="shared" si="16"/>
        <v>0.89504407214990367</v>
      </c>
      <c r="Y21">
        <f t="shared" si="16"/>
        <v>0.91080497343996258</v>
      </c>
      <c r="Z21">
        <f t="shared" si="16"/>
        <v>0.87029361975366293</v>
      </c>
      <c r="AA21">
        <f t="shared" si="16"/>
        <v>0.89761251532309849</v>
      </c>
      <c r="AB21">
        <f t="shared" si="16"/>
        <v>0.79831883719572705</v>
      </c>
      <c r="AC21">
        <f t="shared" si="16"/>
        <v>0.97606677952250309</v>
      </c>
      <c r="AD21">
        <f t="shared" si="16"/>
        <v>0.77479423267760206</v>
      </c>
      <c r="AE21">
        <f t="shared" si="16"/>
        <v>0.89761251532309849</v>
      </c>
      <c r="AF21">
        <f t="shared" si="16"/>
        <v>0.95575272897087149</v>
      </c>
      <c r="AG21">
        <f t="shared" si="16"/>
        <v>0.89761251532309849</v>
      </c>
      <c r="AH21">
        <f t="shared" si="16"/>
        <v>0.89761251532309849</v>
      </c>
      <c r="AI21">
        <f t="shared" si="16"/>
        <v>0.99754830424376861</v>
      </c>
      <c r="AJ21">
        <f t="shared" si="16"/>
        <v>0.99999416262915186</v>
      </c>
      <c r="AK21">
        <f t="shared" si="16"/>
        <v>0.99999416262915186</v>
      </c>
      <c r="AL21">
        <f t="shared" si="16"/>
        <v>0</v>
      </c>
      <c r="AM21">
        <f t="shared" si="16"/>
        <v>0</v>
      </c>
      <c r="AN21">
        <f t="shared" si="16"/>
        <v>0.94162629151830013</v>
      </c>
      <c r="AO21">
        <f t="shared" si="16"/>
        <v>0.99492148736209207</v>
      </c>
      <c r="AP21">
        <f t="shared" si="16"/>
        <v>0.98628217850680056</v>
      </c>
      <c r="AQ21">
        <f t="shared" si="16"/>
        <v>0.99999416262915186</v>
      </c>
      <c r="AR21">
        <f t="shared" si="16"/>
        <v>0.99999416262915186</v>
      </c>
      <c r="AS21">
        <f t="shared" si="16"/>
        <v>0.96935380304710761</v>
      </c>
      <c r="AT21">
        <f t="shared" si="16"/>
        <v>4.4772634405463863E-2</v>
      </c>
      <c r="AU21">
        <f t="shared" si="16"/>
        <v>0.46407098242951372</v>
      </c>
      <c r="AV21">
        <f t="shared" si="16"/>
        <v>0.96567625941276047</v>
      </c>
      <c r="AW21">
        <f t="shared" si="16"/>
        <v>0.60644445741637965</v>
      </c>
      <c r="AX21">
        <f t="shared" si="16"/>
        <v>0.23863172027318891</v>
      </c>
      <c r="AY21">
        <f t="shared" si="16"/>
        <v>0.99999416262915186</v>
      </c>
      <c r="AZ21">
        <f t="shared" si="16"/>
        <v>0.99999416262915186</v>
      </c>
      <c r="BA21">
        <f t="shared" si="16"/>
        <v>0.99999416262915186</v>
      </c>
      <c r="BB21">
        <f t="shared" si="16"/>
        <v>0.99999416262915186</v>
      </c>
      <c r="BC21">
        <f t="shared" si="16"/>
        <v>0.99999416262915186</v>
      </c>
      <c r="BD21">
        <f t="shared" si="16"/>
        <v>0.99999416262915186</v>
      </c>
      <c r="BE21">
        <f t="shared" si="16"/>
        <v>0.99999416262915186</v>
      </c>
      <c r="BF21">
        <f t="shared" si="16"/>
        <v>0.99999416262915186</v>
      </c>
      <c r="BG21">
        <f t="shared" si="16"/>
        <v>0.99632245636565286</v>
      </c>
      <c r="BH21">
        <f t="shared" si="16"/>
        <v>0.99999416262915186</v>
      </c>
      <c r="BI21">
        <f t="shared" si="16"/>
        <v>0.99999416262915186</v>
      </c>
      <c r="BJ21">
        <f t="shared" si="16"/>
        <v>0.99999416262915186</v>
      </c>
      <c r="BK21">
        <f t="shared" si="16"/>
        <v>0.99999416262915186</v>
      </c>
      <c r="BL21">
        <f t="shared" si="16"/>
        <v>0.98978460101570254</v>
      </c>
      <c r="BM21">
        <f t="shared" si="16"/>
        <v>0.99999416262915186</v>
      </c>
      <c r="BN21">
        <f t="shared" si="16"/>
        <v>0.99999416262915186</v>
      </c>
      <c r="BO21">
        <f t="shared" si="16"/>
        <v>0.99999416262915186</v>
      </c>
      <c r="BP21">
        <f t="shared" si="16"/>
        <v>0.99999416262915186</v>
      </c>
      <c r="BQ21">
        <f t="shared" ref="BQ21:BW21" si="17">1-BQ20</f>
        <v>0.99999416262915186</v>
      </c>
      <c r="BR21">
        <f t="shared" si="17"/>
        <v>0.95260054871285971</v>
      </c>
      <c r="BS21">
        <f t="shared" si="17"/>
        <v>0.99999416262915186</v>
      </c>
      <c r="BT21">
        <f t="shared" si="17"/>
        <v>0.99999416262915186</v>
      </c>
      <c r="BU21">
        <f t="shared" si="17"/>
        <v>0.99999416262915186</v>
      </c>
      <c r="BV21">
        <f t="shared" si="17"/>
        <v>0.99999416262915186</v>
      </c>
      <c r="BW21">
        <f t="shared" si="17"/>
        <v>0.91459926449127316</v>
      </c>
    </row>
    <row r="22" spans="1:75" ht="28.5">
      <c r="A22" s="111" t="s">
        <v>107</v>
      </c>
      <c r="B22" s="92" t="s">
        <v>69</v>
      </c>
      <c r="C22" s="92" t="s">
        <v>30</v>
      </c>
      <c r="D22">
        <v>0.84210526315789469</v>
      </c>
      <c r="E22">
        <v>0.87368421052631584</v>
      </c>
      <c r="F22">
        <v>0.90526315789473688</v>
      </c>
      <c r="G22">
        <v>0.98947368421052628</v>
      </c>
      <c r="H22">
        <v>1</v>
      </c>
      <c r="I22">
        <v>0.98947368421052628</v>
      </c>
      <c r="J22">
        <v>0.95789473684210524</v>
      </c>
      <c r="K22">
        <v>0.95789473684210524</v>
      </c>
      <c r="L22">
        <v>0.97894736842105268</v>
      </c>
      <c r="M22">
        <v>0.97894736842105268</v>
      </c>
      <c r="N22">
        <v>0.96842105263157896</v>
      </c>
      <c r="O22">
        <v>0.72631578947368425</v>
      </c>
      <c r="P22">
        <v>0.69473684210526321</v>
      </c>
      <c r="Q22">
        <v>0.74736842105263157</v>
      </c>
      <c r="R22">
        <v>0.71578947368421053</v>
      </c>
      <c r="S22">
        <v>0.91578947368421049</v>
      </c>
      <c r="T22">
        <v>0.91578947368421049</v>
      </c>
      <c r="U22">
        <v>0.75789473684210529</v>
      </c>
      <c r="V22">
        <v>0.84210526315789469</v>
      </c>
      <c r="W22">
        <v>0.94210526315789478</v>
      </c>
      <c r="X22">
        <v>0.96842105263157896</v>
      </c>
      <c r="Y22">
        <v>0.87368421052631584</v>
      </c>
      <c r="Z22">
        <v>1</v>
      </c>
      <c r="AA22">
        <v>0.87368421052631584</v>
      </c>
      <c r="AB22">
        <v>0.93684210526315792</v>
      </c>
      <c r="AC22">
        <v>0.66315789473684206</v>
      </c>
      <c r="AD22">
        <v>0.98947368421052628</v>
      </c>
      <c r="AE22">
        <v>0.98947368421052628</v>
      </c>
      <c r="AF22">
        <v>0.78947368421052633</v>
      </c>
      <c r="AG22">
        <v>0.71578947368421053</v>
      </c>
      <c r="AH22">
        <v>0.87368421052631584</v>
      </c>
      <c r="AI22">
        <v>0.75789473684210529</v>
      </c>
      <c r="AJ22">
        <v>0.77894736842105261</v>
      </c>
      <c r="AK22">
        <v>0.72631578947368425</v>
      </c>
      <c r="AL22">
        <v>0.78947368421052633</v>
      </c>
      <c r="AM22">
        <v>0.90526315789473688</v>
      </c>
      <c r="AN22">
        <v>0.77894736842105261</v>
      </c>
      <c r="AO22">
        <v>0.75789473684210529</v>
      </c>
      <c r="AP22">
        <v>0.78947368421052633</v>
      </c>
      <c r="AQ22">
        <v>0.98947368421052628</v>
      </c>
      <c r="AR22">
        <v>0.98947368421052628</v>
      </c>
      <c r="AS22">
        <v>0.96842105263157896</v>
      </c>
      <c r="AT22">
        <v>0.82105263157894737</v>
      </c>
      <c r="AU22">
        <v>0.76842105263157889</v>
      </c>
      <c r="AV22">
        <v>0.89473684210526316</v>
      </c>
      <c r="AW22">
        <v>0.91578947368421049</v>
      </c>
      <c r="AX22">
        <v>0.87368421052631584</v>
      </c>
      <c r="AY22">
        <v>0.97894736842105268</v>
      </c>
      <c r="AZ22">
        <v>0.98947368421052628</v>
      </c>
      <c r="BA22">
        <v>0.97894736842105268</v>
      </c>
      <c r="BB22">
        <v>1</v>
      </c>
      <c r="BC22">
        <v>0.88421052631578945</v>
      </c>
      <c r="BD22">
        <v>0.9263157894736842</v>
      </c>
      <c r="BE22">
        <v>0.94736842105263153</v>
      </c>
      <c r="BF22">
        <v>0.69473684210526321</v>
      </c>
      <c r="BG22">
        <v>0.8</v>
      </c>
      <c r="BH22">
        <v>0.86315789473684212</v>
      </c>
      <c r="BI22">
        <v>0.78947368421052633</v>
      </c>
      <c r="BJ22">
        <v>0.73684210526315785</v>
      </c>
      <c r="BK22">
        <v>0.94736842105263153</v>
      </c>
      <c r="BL22">
        <v>0.98947368421052628</v>
      </c>
      <c r="BM22">
        <v>0.92315789473684218</v>
      </c>
      <c r="BN22">
        <v>0.91578947368421049</v>
      </c>
      <c r="BO22">
        <v>1</v>
      </c>
      <c r="BP22">
        <v>0.95789473684210524</v>
      </c>
      <c r="BQ22">
        <v>0.93684210526315792</v>
      </c>
      <c r="BR22">
        <v>0.95789473684210524</v>
      </c>
      <c r="BS22">
        <v>0.97894736842105268</v>
      </c>
      <c r="BT22">
        <v>0.95684210526315794</v>
      </c>
      <c r="BU22">
        <v>0.97894736842105268</v>
      </c>
      <c r="BV22">
        <v>0.94736842105263153</v>
      </c>
      <c r="BW22">
        <v>0.96842105263157896</v>
      </c>
    </row>
    <row r="23" spans="1:75">
      <c r="A23" s="111"/>
      <c r="B23" s="94"/>
      <c r="C23" s="94"/>
      <c r="D23">
        <f>1-D22</f>
        <v>0.15789473684210531</v>
      </c>
      <c r="E23">
        <f t="shared" ref="E23:BP23" si="18">1-E22</f>
        <v>0.12631578947368416</v>
      </c>
      <c r="F23">
        <f t="shared" si="18"/>
        <v>9.4736842105263119E-2</v>
      </c>
      <c r="G23">
        <f t="shared" si="18"/>
        <v>1.0526315789473717E-2</v>
      </c>
      <c r="H23">
        <f t="shared" si="18"/>
        <v>0</v>
      </c>
      <c r="I23">
        <f t="shared" si="18"/>
        <v>1.0526315789473717E-2</v>
      </c>
      <c r="J23">
        <f t="shared" si="18"/>
        <v>4.2105263157894757E-2</v>
      </c>
      <c r="K23">
        <f t="shared" si="18"/>
        <v>4.2105263157894757E-2</v>
      </c>
      <c r="L23">
        <f t="shared" si="18"/>
        <v>2.1052631578947323E-2</v>
      </c>
      <c r="M23">
        <f t="shared" si="18"/>
        <v>2.1052631578947323E-2</v>
      </c>
      <c r="N23">
        <f t="shared" si="18"/>
        <v>3.157894736842104E-2</v>
      </c>
      <c r="O23">
        <f t="shared" si="18"/>
        <v>0.27368421052631575</v>
      </c>
      <c r="P23">
        <f t="shared" si="18"/>
        <v>0.30526315789473679</v>
      </c>
      <c r="Q23">
        <f t="shared" si="18"/>
        <v>0.25263157894736843</v>
      </c>
      <c r="R23">
        <f t="shared" si="18"/>
        <v>0.28421052631578947</v>
      </c>
      <c r="S23">
        <f t="shared" si="18"/>
        <v>8.4210526315789513E-2</v>
      </c>
      <c r="T23">
        <f t="shared" si="18"/>
        <v>8.4210526315789513E-2</v>
      </c>
      <c r="U23">
        <f t="shared" si="18"/>
        <v>0.24210526315789471</v>
      </c>
      <c r="V23">
        <f t="shared" si="18"/>
        <v>0.15789473684210531</v>
      </c>
      <c r="W23">
        <f t="shared" si="18"/>
        <v>5.7894736842105221E-2</v>
      </c>
      <c r="X23">
        <f t="shared" si="18"/>
        <v>3.157894736842104E-2</v>
      </c>
      <c r="Y23">
        <f t="shared" si="18"/>
        <v>0.12631578947368416</v>
      </c>
      <c r="Z23">
        <f t="shared" si="18"/>
        <v>0</v>
      </c>
      <c r="AA23">
        <f t="shared" si="18"/>
        <v>0.12631578947368416</v>
      </c>
      <c r="AB23">
        <f t="shared" si="18"/>
        <v>6.315789473684208E-2</v>
      </c>
      <c r="AC23">
        <f t="shared" si="18"/>
        <v>0.33684210526315794</v>
      </c>
      <c r="AD23">
        <f t="shared" si="18"/>
        <v>1.0526315789473717E-2</v>
      </c>
      <c r="AE23">
        <f t="shared" si="18"/>
        <v>1.0526315789473717E-2</v>
      </c>
      <c r="AF23">
        <f t="shared" si="18"/>
        <v>0.21052631578947367</v>
      </c>
      <c r="AG23">
        <f t="shared" si="18"/>
        <v>0.28421052631578947</v>
      </c>
      <c r="AH23">
        <f t="shared" si="18"/>
        <v>0.12631578947368416</v>
      </c>
      <c r="AI23">
        <f t="shared" si="18"/>
        <v>0.24210526315789471</v>
      </c>
      <c r="AJ23">
        <f t="shared" si="18"/>
        <v>0.22105263157894739</v>
      </c>
      <c r="AK23">
        <f t="shared" si="18"/>
        <v>0.27368421052631575</v>
      </c>
      <c r="AL23">
        <f t="shared" si="18"/>
        <v>0.21052631578947367</v>
      </c>
      <c r="AM23">
        <f t="shared" si="18"/>
        <v>9.4736842105263119E-2</v>
      </c>
      <c r="AN23">
        <f t="shared" si="18"/>
        <v>0.22105263157894739</v>
      </c>
      <c r="AO23">
        <f t="shared" si="18"/>
        <v>0.24210526315789471</v>
      </c>
      <c r="AP23">
        <f t="shared" si="18"/>
        <v>0.21052631578947367</v>
      </c>
      <c r="AQ23">
        <f t="shared" si="18"/>
        <v>1.0526315789473717E-2</v>
      </c>
      <c r="AR23">
        <f t="shared" si="18"/>
        <v>1.0526315789473717E-2</v>
      </c>
      <c r="AS23">
        <f t="shared" si="18"/>
        <v>3.157894736842104E-2</v>
      </c>
      <c r="AT23">
        <f t="shared" si="18"/>
        <v>0.17894736842105263</v>
      </c>
      <c r="AU23">
        <f t="shared" si="18"/>
        <v>0.23157894736842111</v>
      </c>
      <c r="AV23">
        <f t="shared" si="18"/>
        <v>0.10526315789473684</v>
      </c>
      <c r="AW23">
        <f t="shared" si="18"/>
        <v>8.4210526315789513E-2</v>
      </c>
      <c r="AX23">
        <f t="shared" si="18"/>
        <v>0.12631578947368416</v>
      </c>
      <c r="AY23">
        <f t="shared" si="18"/>
        <v>2.1052631578947323E-2</v>
      </c>
      <c r="AZ23">
        <f t="shared" si="18"/>
        <v>1.0526315789473717E-2</v>
      </c>
      <c r="BA23">
        <f t="shared" si="18"/>
        <v>2.1052631578947323E-2</v>
      </c>
      <c r="BB23">
        <f t="shared" si="18"/>
        <v>0</v>
      </c>
      <c r="BC23">
        <f t="shared" si="18"/>
        <v>0.11578947368421055</v>
      </c>
      <c r="BD23">
        <f t="shared" si="18"/>
        <v>7.3684210526315796E-2</v>
      </c>
      <c r="BE23">
        <f t="shared" si="18"/>
        <v>5.2631578947368474E-2</v>
      </c>
      <c r="BF23">
        <f t="shared" si="18"/>
        <v>0.30526315789473679</v>
      </c>
      <c r="BG23">
        <f t="shared" si="18"/>
        <v>0.19999999999999996</v>
      </c>
      <c r="BH23">
        <f t="shared" si="18"/>
        <v>0.13684210526315788</v>
      </c>
      <c r="BI23">
        <f t="shared" si="18"/>
        <v>0.21052631578947367</v>
      </c>
      <c r="BJ23">
        <f t="shared" si="18"/>
        <v>0.26315789473684215</v>
      </c>
      <c r="BK23">
        <f t="shared" si="18"/>
        <v>5.2631578947368474E-2</v>
      </c>
      <c r="BL23">
        <f t="shared" si="18"/>
        <v>1.0526315789473717E-2</v>
      </c>
      <c r="BM23">
        <f t="shared" si="18"/>
        <v>7.6842105263157823E-2</v>
      </c>
      <c r="BN23">
        <f t="shared" si="18"/>
        <v>8.4210526315789513E-2</v>
      </c>
      <c r="BO23">
        <f t="shared" si="18"/>
        <v>0</v>
      </c>
      <c r="BP23">
        <f t="shared" si="18"/>
        <v>4.2105263157894757E-2</v>
      </c>
      <c r="BQ23">
        <f t="shared" ref="BQ23:BW23" si="19">1-BQ22</f>
        <v>6.315789473684208E-2</v>
      </c>
      <c r="BR23">
        <f t="shared" si="19"/>
        <v>4.2105263157894757E-2</v>
      </c>
      <c r="BS23">
        <f t="shared" si="19"/>
        <v>2.1052631578947323E-2</v>
      </c>
      <c r="BT23">
        <f t="shared" si="19"/>
        <v>4.3157894736842062E-2</v>
      </c>
      <c r="BU23">
        <f t="shared" si="19"/>
        <v>2.1052631578947323E-2</v>
      </c>
      <c r="BV23">
        <f t="shared" si="19"/>
        <v>5.2631578947368474E-2</v>
      </c>
      <c r="BW23">
        <f t="shared" si="19"/>
        <v>3.157894736842104E-2</v>
      </c>
    </row>
    <row r="24" spans="1:75" ht="14.25">
      <c r="A24" s="111"/>
      <c r="B24" s="92" t="s">
        <v>70</v>
      </c>
      <c r="C24" s="92" t="s">
        <v>71</v>
      </c>
      <c r="D24">
        <v>0.59477124183006536</v>
      </c>
      <c r="E24">
        <v>0.47058823529411764</v>
      </c>
      <c r="F24">
        <v>0.5490196078431373</v>
      </c>
      <c r="G24">
        <v>0.16993464052287582</v>
      </c>
      <c r="H24">
        <v>0.11764705882352941</v>
      </c>
      <c r="I24">
        <v>0.13071895424836602</v>
      </c>
      <c r="J24">
        <v>0.25490196078431371</v>
      </c>
      <c r="K24">
        <v>0.26143790849673204</v>
      </c>
      <c r="L24">
        <v>0.11764705882352941</v>
      </c>
      <c r="M24">
        <v>0.13071895424836602</v>
      </c>
      <c r="N24">
        <v>0.18954248366013071</v>
      </c>
      <c r="O24">
        <v>0.79738562091503262</v>
      </c>
      <c r="P24">
        <v>1</v>
      </c>
      <c r="Q24">
        <v>0.47058823529411764</v>
      </c>
      <c r="R24">
        <v>0.98039215686274506</v>
      </c>
      <c r="S24">
        <v>0.27450980392156865</v>
      </c>
      <c r="T24">
        <v>0.27450980392156865</v>
      </c>
      <c r="U24">
        <v>0.73202614379084963</v>
      </c>
      <c r="V24">
        <v>0.57516339869281052</v>
      </c>
      <c r="W24">
        <v>0.47058823529411764</v>
      </c>
      <c r="X24">
        <v>0.32679738562091504</v>
      </c>
      <c r="Y24">
        <v>0.32026143790849676</v>
      </c>
      <c r="Z24">
        <v>8.4967320261437912E-2</v>
      </c>
      <c r="AA24">
        <v>0.30718954248366015</v>
      </c>
      <c r="AB24">
        <v>0.2483660130718954</v>
      </c>
      <c r="AC24">
        <v>0.30718954248366015</v>
      </c>
      <c r="AD24">
        <v>0.15686274509803921</v>
      </c>
      <c r="AE24">
        <v>0.1241830065359477</v>
      </c>
      <c r="AF24">
        <v>0.69281045751633985</v>
      </c>
      <c r="AG24">
        <v>0.32026143790849676</v>
      </c>
      <c r="AH24">
        <v>0.5163398692810458</v>
      </c>
      <c r="AI24">
        <v>0.37254901960784315</v>
      </c>
      <c r="AJ24">
        <v>0.47712418300653592</v>
      </c>
      <c r="AK24">
        <v>0.60130718954248363</v>
      </c>
      <c r="AL24">
        <v>0.42483660130718953</v>
      </c>
      <c r="AM24">
        <v>0.47712418300653592</v>
      </c>
      <c r="AN24">
        <v>0.59477124183006536</v>
      </c>
      <c r="AO24">
        <v>0.73202614379084963</v>
      </c>
      <c r="AP24">
        <v>0.45098039215686275</v>
      </c>
      <c r="AQ24">
        <v>0.2483660130718954</v>
      </c>
      <c r="AR24">
        <v>0.15032679738562091</v>
      </c>
      <c r="AS24">
        <v>0.28758169934640526</v>
      </c>
      <c r="AT24">
        <v>0.46405228758169931</v>
      </c>
      <c r="AU24">
        <v>0.78431372549019607</v>
      </c>
      <c r="AV24">
        <v>0.55555555555555558</v>
      </c>
      <c r="AW24">
        <v>0.41176470588235292</v>
      </c>
      <c r="AX24">
        <v>0.74901960784313726</v>
      </c>
      <c r="AY24">
        <v>0.2156862745098039</v>
      </c>
      <c r="AZ24">
        <v>0.47712418300653592</v>
      </c>
      <c r="BA24">
        <v>0.32026143790849676</v>
      </c>
      <c r="BB24">
        <v>0.2156862745098039</v>
      </c>
      <c r="BC24">
        <v>0.43137254901960781</v>
      </c>
      <c r="BD24">
        <v>0.16013071895424838</v>
      </c>
      <c r="BE24">
        <v>0.27450980392156865</v>
      </c>
      <c r="BF24">
        <v>0.1241830065359477</v>
      </c>
      <c r="BG24">
        <v>0.80392156862745101</v>
      </c>
      <c r="BH24">
        <v>0.50326797385620914</v>
      </c>
      <c r="BI24">
        <v>0.67320261437908502</v>
      </c>
      <c r="BJ24">
        <v>0.94771241830065356</v>
      </c>
      <c r="BK24">
        <v>0.26143790849673204</v>
      </c>
      <c r="BL24">
        <v>0.18300653594771241</v>
      </c>
      <c r="BM24">
        <v>0.37908496732026142</v>
      </c>
      <c r="BN24">
        <v>0.52287581699346408</v>
      </c>
      <c r="BO24">
        <v>0.17647058823529413</v>
      </c>
      <c r="BP24">
        <v>0.26143790849673204</v>
      </c>
      <c r="BQ24">
        <v>0.47058823529411764</v>
      </c>
      <c r="BR24">
        <v>0.23529411764705882</v>
      </c>
      <c r="BS24">
        <v>0.16993464052287582</v>
      </c>
      <c r="BT24">
        <v>0.38562091503267976</v>
      </c>
      <c r="BU24">
        <v>0.16339869281045752</v>
      </c>
      <c r="BV24">
        <v>0.33333333333333331</v>
      </c>
      <c r="BW24">
        <v>0.30065359477124182</v>
      </c>
    </row>
    <row r="25" spans="1:75">
      <c r="A25" s="111"/>
      <c r="B25" s="94"/>
      <c r="C25" s="94"/>
      <c r="D25">
        <f>1-D24</f>
        <v>0.40522875816993464</v>
      </c>
      <c r="E25">
        <f t="shared" ref="E25:BP25" si="20">1-E24</f>
        <v>0.52941176470588236</v>
      </c>
      <c r="F25">
        <f t="shared" si="20"/>
        <v>0.4509803921568627</v>
      </c>
      <c r="G25">
        <f t="shared" si="20"/>
        <v>0.83006535947712412</v>
      </c>
      <c r="H25">
        <f t="shared" si="20"/>
        <v>0.88235294117647056</v>
      </c>
      <c r="I25">
        <f t="shared" si="20"/>
        <v>0.86928104575163401</v>
      </c>
      <c r="J25">
        <f t="shared" si="20"/>
        <v>0.74509803921568629</v>
      </c>
      <c r="K25">
        <f t="shared" si="20"/>
        <v>0.73856209150326801</v>
      </c>
      <c r="L25">
        <f t="shared" si="20"/>
        <v>0.88235294117647056</v>
      </c>
      <c r="M25">
        <f t="shared" si="20"/>
        <v>0.86928104575163401</v>
      </c>
      <c r="N25">
        <f t="shared" si="20"/>
        <v>0.81045751633986929</v>
      </c>
      <c r="O25">
        <f t="shared" si="20"/>
        <v>0.20261437908496738</v>
      </c>
      <c r="P25">
        <f t="shared" si="20"/>
        <v>0</v>
      </c>
      <c r="Q25">
        <f t="shared" si="20"/>
        <v>0.52941176470588236</v>
      </c>
      <c r="R25">
        <f t="shared" si="20"/>
        <v>1.9607843137254943E-2</v>
      </c>
      <c r="S25">
        <f t="shared" si="20"/>
        <v>0.72549019607843135</v>
      </c>
      <c r="T25">
        <f t="shared" si="20"/>
        <v>0.72549019607843135</v>
      </c>
      <c r="U25">
        <f t="shared" si="20"/>
        <v>0.26797385620915037</v>
      </c>
      <c r="V25">
        <f t="shared" si="20"/>
        <v>0.42483660130718948</v>
      </c>
      <c r="W25">
        <f t="shared" si="20"/>
        <v>0.52941176470588236</v>
      </c>
      <c r="X25">
        <f t="shared" si="20"/>
        <v>0.67320261437908502</v>
      </c>
      <c r="Y25">
        <f t="shared" si="20"/>
        <v>0.6797385620915033</v>
      </c>
      <c r="Z25">
        <f t="shared" si="20"/>
        <v>0.91503267973856206</v>
      </c>
      <c r="AA25">
        <f t="shared" si="20"/>
        <v>0.69281045751633985</v>
      </c>
      <c r="AB25">
        <f t="shared" si="20"/>
        <v>0.75163398692810457</v>
      </c>
      <c r="AC25">
        <f t="shared" si="20"/>
        <v>0.69281045751633985</v>
      </c>
      <c r="AD25">
        <f t="shared" si="20"/>
        <v>0.84313725490196079</v>
      </c>
      <c r="AE25">
        <f t="shared" si="20"/>
        <v>0.87581699346405228</v>
      </c>
      <c r="AF25">
        <f t="shared" si="20"/>
        <v>0.30718954248366015</v>
      </c>
      <c r="AG25">
        <f t="shared" si="20"/>
        <v>0.6797385620915033</v>
      </c>
      <c r="AH25">
        <f t="shared" si="20"/>
        <v>0.4836601307189542</v>
      </c>
      <c r="AI25">
        <f t="shared" si="20"/>
        <v>0.62745098039215685</v>
      </c>
      <c r="AJ25">
        <f t="shared" si="20"/>
        <v>0.52287581699346408</v>
      </c>
      <c r="AK25">
        <f t="shared" si="20"/>
        <v>0.39869281045751637</v>
      </c>
      <c r="AL25">
        <f t="shared" si="20"/>
        <v>0.57516339869281041</v>
      </c>
      <c r="AM25">
        <f t="shared" si="20"/>
        <v>0.52287581699346408</v>
      </c>
      <c r="AN25">
        <f t="shared" si="20"/>
        <v>0.40522875816993464</v>
      </c>
      <c r="AO25">
        <f t="shared" si="20"/>
        <v>0.26797385620915037</v>
      </c>
      <c r="AP25">
        <f t="shared" si="20"/>
        <v>0.5490196078431373</v>
      </c>
      <c r="AQ25">
        <f t="shared" si="20"/>
        <v>0.75163398692810457</v>
      </c>
      <c r="AR25">
        <f t="shared" si="20"/>
        <v>0.84967320261437906</v>
      </c>
      <c r="AS25">
        <f t="shared" si="20"/>
        <v>0.71241830065359468</v>
      </c>
      <c r="AT25">
        <f t="shared" si="20"/>
        <v>0.53594771241830075</v>
      </c>
      <c r="AU25">
        <f t="shared" si="20"/>
        <v>0.21568627450980393</v>
      </c>
      <c r="AV25">
        <f t="shared" si="20"/>
        <v>0.44444444444444442</v>
      </c>
      <c r="AW25">
        <f t="shared" si="20"/>
        <v>0.58823529411764708</v>
      </c>
      <c r="AX25">
        <f t="shared" si="20"/>
        <v>0.25098039215686274</v>
      </c>
      <c r="AY25">
        <f t="shared" si="20"/>
        <v>0.78431372549019607</v>
      </c>
      <c r="AZ25">
        <f t="shared" si="20"/>
        <v>0.52287581699346408</v>
      </c>
      <c r="BA25">
        <f t="shared" si="20"/>
        <v>0.6797385620915033</v>
      </c>
      <c r="BB25">
        <f t="shared" si="20"/>
        <v>0.78431372549019607</v>
      </c>
      <c r="BC25">
        <f t="shared" si="20"/>
        <v>0.56862745098039214</v>
      </c>
      <c r="BD25">
        <f t="shared" si="20"/>
        <v>0.83986928104575165</v>
      </c>
      <c r="BE25">
        <f t="shared" si="20"/>
        <v>0.72549019607843135</v>
      </c>
      <c r="BF25">
        <f t="shared" si="20"/>
        <v>0.87581699346405228</v>
      </c>
      <c r="BG25">
        <f t="shared" si="20"/>
        <v>0.19607843137254899</v>
      </c>
      <c r="BH25">
        <f t="shared" si="20"/>
        <v>0.49673202614379086</v>
      </c>
      <c r="BI25">
        <f t="shared" si="20"/>
        <v>0.32679738562091498</v>
      </c>
      <c r="BJ25">
        <f t="shared" si="20"/>
        <v>5.2287581699346442E-2</v>
      </c>
      <c r="BK25">
        <f t="shared" si="20"/>
        <v>0.73856209150326801</v>
      </c>
      <c r="BL25">
        <f t="shared" si="20"/>
        <v>0.81699346405228757</v>
      </c>
      <c r="BM25">
        <f t="shared" si="20"/>
        <v>0.62091503267973858</v>
      </c>
      <c r="BN25">
        <f t="shared" si="20"/>
        <v>0.47712418300653592</v>
      </c>
      <c r="BO25">
        <f t="shared" si="20"/>
        <v>0.82352941176470584</v>
      </c>
      <c r="BP25">
        <f t="shared" si="20"/>
        <v>0.73856209150326801</v>
      </c>
      <c r="BQ25">
        <f t="shared" ref="BQ25:BW25" si="21">1-BQ24</f>
        <v>0.52941176470588236</v>
      </c>
      <c r="BR25">
        <f t="shared" si="21"/>
        <v>0.76470588235294112</v>
      </c>
      <c r="BS25">
        <f t="shared" si="21"/>
        <v>0.83006535947712412</v>
      </c>
      <c r="BT25">
        <f t="shared" si="21"/>
        <v>0.6143790849673203</v>
      </c>
      <c r="BU25">
        <f t="shared" si="21"/>
        <v>0.83660130718954251</v>
      </c>
      <c r="BV25">
        <f t="shared" si="21"/>
        <v>0.66666666666666674</v>
      </c>
      <c r="BW25">
        <f t="shared" si="21"/>
        <v>0.69934640522875813</v>
      </c>
    </row>
    <row r="26" spans="1:75" ht="28.5">
      <c r="A26" s="111"/>
      <c r="B26" s="92" t="s">
        <v>72</v>
      </c>
      <c r="C26" s="92" t="s">
        <v>30</v>
      </c>
      <c r="D26">
        <v>0.9880604436605851</v>
      </c>
      <c r="E26">
        <v>0.98886674188197976</v>
      </c>
      <c r="F26">
        <v>0.94422609874399988</v>
      </c>
      <c r="G26">
        <v>0.9996060758026204</v>
      </c>
      <c r="H26">
        <v>0.98884659354017879</v>
      </c>
      <c r="I26">
        <v>0.97086896367566877</v>
      </c>
      <c r="J26">
        <v>0.99358644925788331</v>
      </c>
      <c r="K26">
        <v>0.98478812413853045</v>
      </c>
      <c r="L26">
        <v>0.99397343249328374</v>
      </c>
      <c r="M26">
        <v>0.9977233777639527</v>
      </c>
      <c r="N26">
        <v>0.97333102170252528</v>
      </c>
      <c r="O26">
        <v>0.95145524254515856</v>
      </c>
      <c r="P26">
        <v>0.96691076437448409</v>
      </c>
      <c r="Q26">
        <v>0.98122936229533309</v>
      </c>
      <c r="R26">
        <v>0.97370317451858679</v>
      </c>
      <c r="S26">
        <v>0.97778222578062446</v>
      </c>
      <c r="T26">
        <v>0.97277822257806246</v>
      </c>
      <c r="U26">
        <v>0.97250975513120608</v>
      </c>
      <c r="V26">
        <v>0.97209440515620127</v>
      </c>
      <c r="W26">
        <v>0.94175340272217767</v>
      </c>
      <c r="X26">
        <v>0.97644108273252217</v>
      </c>
      <c r="Y26">
        <v>0.97621637048228682</v>
      </c>
      <c r="Z26">
        <v>0.99606746556492587</v>
      </c>
      <c r="AA26">
        <v>0.97407629013688046</v>
      </c>
      <c r="AB26">
        <v>0.98507399911458204</v>
      </c>
      <c r="AC26">
        <v>0.98230788513187139</v>
      </c>
      <c r="AD26">
        <v>0.99660374075340741</v>
      </c>
      <c r="AE26">
        <v>0.97578062449959968</v>
      </c>
      <c r="AF26">
        <v>0.96246603497016103</v>
      </c>
      <c r="AG26">
        <v>0.97530982060534355</v>
      </c>
      <c r="AH26">
        <v>0.96836544319447004</v>
      </c>
      <c r="AI26">
        <v>0.97106564393852768</v>
      </c>
      <c r="AJ26">
        <v>0.95406616022576651</v>
      </c>
      <c r="AK26">
        <v>0.96439352640649567</v>
      </c>
      <c r="AL26">
        <v>0.97476826754525936</v>
      </c>
      <c r="AM26">
        <v>0.96541086607886983</v>
      </c>
      <c r="AN26">
        <v>0.97103388679120506</v>
      </c>
      <c r="AO26">
        <v>0.95277361387111037</v>
      </c>
      <c r="AP26">
        <v>0.96746202337747811</v>
      </c>
      <c r="AQ26">
        <v>0.97509035356169205</v>
      </c>
      <c r="AR26">
        <v>0.97856454152039785</v>
      </c>
      <c r="AS26">
        <v>0.98046179209032203</v>
      </c>
      <c r="AT26">
        <v>0.93673708248196641</v>
      </c>
      <c r="AU26">
        <v>0.98307957567111504</v>
      </c>
      <c r="AV26">
        <v>0.99995575819629545</v>
      </c>
      <c r="AW26">
        <v>0.96493024700246099</v>
      </c>
      <c r="AX26">
        <v>0.939751801441153</v>
      </c>
      <c r="AY26">
        <v>0.98952268422521239</v>
      </c>
      <c r="AZ26">
        <v>0.97892742269602995</v>
      </c>
      <c r="BA26">
        <v>0.98584776541491881</v>
      </c>
      <c r="BB26">
        <v>0.97375122991064522</v>
      </c>
      <c r="BC26">
        <v>0.98732943124375649</v>
      </c>
      <c r="BD26">
        <v>0.83266613290632507</v>
      </c>
      <c r="BE26">
        <v>0.96212259714803117</v>
      </c>
      <c r="BF26">
        <v>0.94939881017071703</v>
      </c>
      <c r="BG26">
        <v>0.94810957573012145</v>
      </c>
      <c r="BH26">
        <v>0.97170705075993968</v>
      </c>
      <c r="BI26">
        <v>0.9983078490396502</v>
      </c>
      <c r="BJ26">
        <v>0.96707954546606711</v>
      </c>
      <c r="BK26">
        <v>0.96277021617293834</v>
      </c>
      <c r="BL26">
        <v>0.97778222578062446</v>
      </c>
      <c r="BM26">
        <v>0.77061649319455561</v>
      </c>
      <c r="BN26">
        <v>0.99562547453102013</v>
      </c>
      <c r="BO26">
        <v>0.99374165581020668</v>
      </c>
      <c r="BP26">
        <v>0.98405382078324499</v>
      </c>
      <c r="BQ26">
        <v>0.99685551899353808</v>
      </c>
      <c r="BR26">
        <v>0.9918779319010973</v>
      </c>
      <c r="BS26">
        <v>0.96664201109137626</v>
      </c>
      <c r="BT26">
        <v>0.99519615692554042</v>
      </c>
      <c r="BU26">
        <v>0.99370635308797417</v>
      </c>
      <c r="BV26">
        <v>0.99766056150219407</v>
      </c>
      <c r="BW26">
        <v>0.99391466186693467</v>
      </c>
    </row>
    <row r="27" spans="1:75">
      <c r="A27" s="112"/>
      <c r="B27" s="94"/>
      <c r="C27" s="94"/>
      <c r="D27">
        <f>1-D26</f>
        <v>1.1939556339414903E-2</v>
      </c>
      <c r="E27">
        <f t="shared" ref="E27:BP27" si="22">1-E26</f>
        <v>1.1133258118020239E-2</v>
      </c>
      <c r="F27">
        <f t="shared" si="22"/>
        <v>5.5773901256000125E-2</v>
      </c>
      <c r="G27">
        <f t="shared" si="22"/>
        <v>3.939241973796026E-4</v>
      </c>
      <c r="H27">
        <f t="shared" si="22"/>
        <v>1.1153406459821213E-2</v>
      </c>
      <c r="I27">
        <f t="shared" si="22"/>
        <v>2.9131036324331228E-2</v>
      </c>
      <c r="J27">
        <f t="shared" si="22"/>
        <v>6.4135507421166915E-3</v>
      </c>
      <c r="K27">
        <f t="shared" si="22"/>
        <v>1.5211875861469548E-2</v>
      </c>
      <c r="L27">
        <f t="shared" si="22"/>
        <v>6.0265675067162627E-3</v>
      </c>
      <c r="M27">
        <f t="shared" si="22"/>
        <v>2.2766222360472987E-3</v>
      </c>
      <c r="N27">
        <f t="shared" si="22"/>
        <v>2.6668978297474721E-2</v>
      </c>
      <c r="O27">
        <f t="shared" si="22"/>
        <v>4.8544757454841436E-2</v>
      </c>
      <c r="P27">
        <f t="shared" si="22"/>
        <v>3.3089235625515911E-2</v>
      </c>
      <c r="Q27">
        <f t="shared" si="22"/>
        <v>1.8770637704666915E-2</v>
      </c>
      <c r="R27">
        <f t="shared" si="22"/>
        <v>2.6296825481413211E-2</v>
      </c>
      <c r="S27">
        <f t="shared" si="22"/>
        <v>2.2217774219375541E-2</v>
      </c>
      <c r="T27">
        <f t="shared" si="22"/>
        <v>2.7221777421937543E-2</v>
      </c>
      <c r="U27">
        <f t="shared" si="22"/>
        <v>2.7490244868793923E-2</v>
      </c>
      <c r="V27">
        <f t="shared" si="22"/>
        <v>2.7905594843798731E-2</v>
      </c>
      <c r="W27">
        <f t="shared" si="22"/>
        <v>5.8246597277822332E-2</v>
      </c>
      <c r="X27">
        <f t="shared" si="22"/>
        <v>2.355891726747783E-2</v>
      </c>
      <c r="Y27">
        <f t="shared" si="22"/>
        <v>2.3783629517713178E-2</v>
      </c>
      <c r="Z27">
        <f t="shared" si="22"/>
        <v>3.9325344350741309E-3</v>
      </c>
      <c r="AA27">
        <f t="shared" si="22"/>
        <v>2.5923709863119537E-2</v>
      </c>
      <c r="AB27">
        <f t="shared" si="22"/>
        <v>1.4926000885417956E-2</v>
      </c>
      <c r="AC27">
        <f t="shared" si="22"/>
        <v>1.7692114868128606E-2</v>
      </c>
      <c r="AD27">
        <f t="shared" si="22"/>
        <v>3.3962592465925923E-3</v>
      </c>
      <c r="AE27">
        <f t="shared" si="22"/>
        <v>2.421937550040032E-2</v>
      </c>
      <c r="AF27">
        <f t="shared" si="22"/>
        <v>3.7533965029838967E-2</v>
      </c>
      <c r="AG27">
        <f t="shared" si="22"/>
        <v>2.4690179394656453E-2</v>
      </c>
      <c r="AH27">
        <f t="shared" si="22"/>
        <v>3.1634556805529956E-2</v>
      </c>
      <c r="AI27">
        <f t="shared" si="22"/>
        <v>2.8934356061472322E-2</v>
      </c>
      <c r="AJ27">
        <f t="shared" si="22"/>
        <v>4.5933839774233487E-2</v>
      </c>
      <c r="AK27">
        <f t="shared" si="22"/>
        <v>3.5606473593504329E-2</v>
      </c>
      <c r="AL27">
        <f t="shared" si="22"/>
        <v>2.5231732454740641E-2</v>
      </c>
      <c r="AM27">
        <f t="shared" si="22"/>
        <v>3.4589133921130166E-2</v>
      </c>
      <c r="AN27">
        <f t="shared" si="22"/>
        <v>2.8966113208794941E-2</v>
      </c>
      <c r="AO27">
        <f t="shared" si="22"/>
        <v>4.722638612888963E-2</v>
      </c>
      <c r="AP27">
        <f t="shared" si="22"/>
        <v>3.2537976622521891E-2</v>
      </c>
      <c r="AQ27">
        <f t="shared" si="22"/>
        <v>2.4909646438307953E-2</v>
      </c>
      <c r="AR27">
        <f t="shared" si="22"/>
        <v>2.1435458479602154E-2</v>
      </c>
      <c r="AS27">
        <f t="shared" si="22"/>
        <v>1.9538207909677974E-2</v>
      </c>
      <c r="AT27">
        <f t="shared" si="22"/>
        <v>6.326291751803359E-2</v>
      </c>
      <c r="AU27">
        <f t="shared" si="22"/>
        <v>1.6920424328884964E-2</v>
      </c>
      <c r="AV27">
        <f t="shared" si="22"/>
        <v>4.4241803704547777E-5</v>
      </c>
      <c r="AW27">
        <f t="shared" si="22"/>
        <v>3.5069752997539005E-2</v>
      </c>
      <c r="AX27">
        <f t="shared" si="22"/>
        <v>6.0248198558846999E-2</v>
      </c>
      <c r="AY27">
        <f t="shared" si="22"/>
        <v>1.047731577478761E-2</v>
      </c>
      <c r="AZ27">
        <f t="shared" si="22"/>
        <v>2.1072577303970053E-2</v>
      </c>
      <c r="BA27">
        <f t="shared" si="22"/>
        <v>1.4152234585081191E-2</v>
      </c>
      <c r="BB27">
        <f t="shared" si="22"/>
        <v>2.6248770089354778E-2</v>
      </c>
      <c r="BC27">
        <f t="shared" si="22"/>
        <v>1.2670568756243505E-2</v>
      </c>
      <c r="BD27">
        <f t="shared" si="22"/>
        <v>0.16733386709367493</v>
      </c>
      <c r="BE27">
        <f t="shared" si="22"/>
        <v>3.7877402851968833E-2</v>
      </c>
      <c r="BF27">
        <f t="shared" si="22"/>
        <v>5.0601189829282966E-2</v>
      </c>
      <c r="BG27">
        <f t="shared" si="22"/>
        <v>5.1890424269878554E-2</v>
      </c>
      <c r="BH27">
        <f t="shared" si="22"/>
        <v>2.8292949240060317E-2</v>
      </c>
      <c r="BI27">
        <f t="shared" si="22"/>
        <v>1.6921509603498031E-3</v>
      </c>
      <c r="BJ27">
        <f t="shared" si="22"/>
        <v>3.2920454533932886E-2</v>
      </c>
      <c r="BK27">
        <f t="shared" si="22"/>
        <v>3.7229783827061658E-2</v>
      </c>
      <c r="BL27">
        <f t="shared" si="22"/>
        <v>2.2217774219375541E-2</v>
      </c>
      <c r="BM27">
        <f t="shared" si="22"/>
        <v>0.22938350680544439</v>
      </c>
      <c r="BN27">
        <f t="shared" si="22"/>
        <v>4.3745254689798729E-3</v>
      </c>
      <c r="BO27">
        <f t="shared" si="22"/>
        <v>6.258344189793319E-3</v>
      </c>
      <c r="BP27">
        <f t="shared" si="22"/>
        <v>1.5946179216755008E-2</v>
      </c>
      <c r="BQ27">
        <f t="shared" ref="BQ27:BW27" si="23">1-BQ26</f>
        <v>3.1444810064619189E-3</v>
      </c>
      <c r="BR27">
        <f t="shared" si="23"/>
        <v>8.1220680989027016E-3</v>
      </c>
      <c r="BS27">
        <f t="shared" si="23"/>
        <v>3.3357988908623737E-2</v>
      </c>
      <c r="BT27">
        <f t="shared" si="23"/>
        <v>4.8038430744595795E-3</v>
      </c>
      <c r="BU27">
        <f t="shared" si="23"/>
        <v>6.2936469120258298E-3</v>
      </c>
      <c r="BV27">
        <f t="shared" si="23"/>
        <v>2.3394384978059346E-3</v>
      </c>
      <c r="BW27">
        <f t="shared" si="23"/>
        <v>6.0853381330653322E-3</v>
      </c>
    </row>
    <row r="28" spans="1:75" ht="28.5">
      <c r="A28" s="112"/>
      <c r="B28" s="92" t="s">
        <v>76</v>
      </c>
      <c r="C28" s="92" t="s">
        <v>77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1E-3</v>
      </c>
      <c r="M28">
        <v>1</v>
      </c>
      <c r="N28">
        <v>1</v>
      </c>
      <c r="O28">
        <v>1</v>
      </c>
      <c r="P28">
        <v>1</v>
      </c>
      <c r="Q28">
        <v>0.01</v>
      </c>
      <c r="R28">
        <v>1</v>
      </c>
      <c r="S28">
        <v>1</v>
      </c>
      <c r="T28">
        <v>1</v>
      </c>
      <c r="U28">
        <v>1</v>
      </c>
      <c r="V28">
        <v>1E-3</v>
      </c>
      <c r="W28">
        <v>0.8</v>
      </c>
      <c r="X28">
        <v>1</v>
      </c>
      <c r="Y28">
        <v>1</v>
      </c>
      <c r="Z28">
        <v>1E-3</v>
      </c>
      <c r="AA28">
        <v>1</v>
      </c>
      <c r="AB28">
        <v>1</v>
      </c>
      <c r="AC28">
        <v>1</v>
      </c>
      <c r="AD28">
        <v>1</v>
      </c>
      <c r="AE28">
        <v>0.99</v>
      </c>
      <c r="AF28">
        <v>1</v>
      </c>
      <c r="AG28">
        <v>1</v>
      </c>
      <c r="AH28">
        <v>1</v>
      </c>
      <c r="AI28">
        <v>1E-3</v>
      </c>
      <c r="AJ28">
        <v>1E-3</v>
      </c>
      <c r="AK28">
        <v>1</v>
      </c>
      <c r="AL28">
        <v>0.97</v>
      </c>
      <c r="AM28">
        <v>1</v>
      </c>
      <c r="AN28">
        <v>1E-3</v>
      </c>
      <c r="AO28">
        <v>0.88</v>
      </c>
      <c r="AP28">
        <v>1E-3</v>
      </c>
      <c r="AQ28">
        <v>1E-3</v>
      </c>
      <c r="AR28">
        <v>1E-3</v>
      </c>
      <c r="AS28">
        <v>1E-3</v>
      </c>
      <c r="AT28">
        <v>1E-3</v>
      </c>
      <c r="AU28">
        <v>1E-3</v>
      </c>
      <c r="AV28">
        <v>1E-3</v>
      </c>
      <c r="AW28">
        <v>1E-3</v>
      </c>
      <c r="AX28">
        <v>1E-3</v>
      </c>
      <c r="AY28">
        <v>1E-3</v>
      </c>
      <c r="AZ28">
        <v>1E-3</v>
      </c>
      <c r="BA28">
        <v>1E-3</v>
      </c>
      <c r="BB28">
        <v>1</v>
      </c>
      <c r="BC28">
        <v>1E-3</v>
      </c>
      <c r="BD28">
        <v>0.8</v>
      </c>
      <c r="BE28">
        <v>1E-3</v>
      </c>
      <c r="BF28">
        <v>1E-3</v>
      </c>
      <c r="BG28">
        <v>1</v>
      </c>
      <c r="BH28">
        <v>1</v>
      </c>
      <c r="BI28">
        <v>1</v>
      </c>
      <c r="BJ28">
        <v>1</v>
      </c>
      <c r="BK28">
        <v>0.96</v>
      </c>
      <c r="BL28">
        <v>1</v>
      </c>
      <c r="BM28">
        <v>1E-3</v>
      </c>
      <c r="BN28">
        <v>1E-3</v>
      </c>
      <c r="BO28">
        <v>1E-3</v>
      </c>
      <c r="BP28">
        <v>1E-3</v>
      </c>
      <c r="BQ28">
        <v>1E-3</v>
      </c>
      <c r="BR28">
        <v>1E-3</v>
      </c>
      <c r="BS28">
        <v>1E-3</v>
      </c>
      <c r="BT28">
        <v>1E-3</v>
      </c>
      <c r="BU28">
        <v>1E-3</v>
      </c>
      <c r="BV28">
        <v>1E-3</v>
      </c>
      <c r="BW28">
        <v>1E-3</v>
      </c>
    </row>
    <row r="29" spans="1:75">
      <c r="A29" s="112"/>
      <c r="B29" s="94"/>
      <c r="C29" s="94"/>
      <c r="D29">
        <f>1-D28</f>
        <v>0</v>
      </c>
      <c r="E29">
        <f t="shared" ref="E29:BP29" si="24">1-E28</f>
        <v>0</v>
      </c>
      <c r="F29">
        <f t="shared" si="24"/>
        <v>0</v>
      </c>
      <c r="G29">
        <f t="shared" si="24"/>
        <v>0</v>
      </c>
      <c r="H29">
        <f t="shared" si="24"/>
        <v>0</v>
      </c>
      <c r="I29">
        <f t="shared" si="24"/>
        <v>0</v>
      </c>
      <c r="J29">
        <f t="shared" si="24"/>
        <v>0</v>
      </c>
      <c r="K29">
        <f t="shared" si="24"/>
        <v>0</v>
      </c>
      <c r="L29">
        <f t="shared" si="24"/>
        <v>0.999</v>
      </c>
      <c r="M29">
        <f t="shared" si="24"/>
        <v>0</v>
      </c>
      <c r="N29">
        <f t="shared" si="24"/>
        <v>0</v>
      </c>
      <c r="O29">
        <f t="shared" si="24"/>
        <v>0</v>
      </c>
      <c r="P29">
        <f t="shared" si="24"/>
        <v>0</v>
      </c>
      <c r="Q29">
        <f t="shared" si="24"/>
        <v>0.99</v>
      </c>
      <c r="R29">
        <f t="shared" si="24"/>
        <v>0</v>
      </c>
      <c r="S29">
        <f t="shared" si="24"/>
        <v>0</v>
      </c>
      <c r="T29">
        <f t="shared" si="24"/>
        <v>0</v>
      </c>
      <c r="U29">
        <f t="shared" si="24"/>
        <v>0</v>
      </c>
      <c r="V29">
        <f t="shared" si="24"/>
        <v>0.999</v>
      </c>
      <c r="W29">
        <f t="shared" si="24"/>
        <v>0.19999999999999996</v>
      </c>
      <c r="X29">
        <f t="shared" si="24"/>
        <v>0</v>
      </c>
      <c r="Y29">
        <f t="shared" si="24"/>
        <v>0</v>
      </c>
      <c r="Z29">
        <f t="shared" si="24"/>
        <v>0.999</v>
      </c>
      <c r="AA29">
        <f t="shared" si="24"/>
        <v>0</v>
      </c>
      <c r="AB29">
        <f t="shared" si="24"/>
        <v>0</v>
      </c>
      <c r="AC29">
        <f t="shared" si="24"/>
        <v>0</v>
      </c>
      <c r="AD29">
        <f t="shared" si="24"/>
        <v>0</v>
      </c>
      <c r="AE29">
        <f t="shared" si="24"/>
        <v>1.0000000000000009E-2</v>
      </c>
      <c r="AF29">
        <f t="shared" si="24"/>
        <v>0</v>
      </c>
      <c r="AG29">
        <f t="shared" si="24"/>
        <v>0</v>
      </c>
      <c r="AH29">
        <f t="shared" si="24"/>
        <v>0</v>
      </c>
      <c r="AI29">
        <f t="shared" si="24"/>
        <v>0.999</v>
      </c>
      <c r="AJ29">
        <f t="shared" si="24"/>
        <v>0.999</v>
      </c>
      <c r="AK29">
        <f t="shared" si="24"/>
        <v>0</v>
      </c>
      <c r="AL29">
        <f t="shared" si="24"/>
        <v>3.0000000000000027E-2</v>
      </c>
      <c r="AM29">
        <f t="shared" si="24"/>
        <v>0</v>
      </c>
      <c r="AN29">
        <f t="shared" si="24"/>
        <v>0.999</v>
      </c>
      <c r="AO29">
        <f t="shared" si="24"/>
        <v>0.12</v>
      </c>
      <c r="AP29">
        <f t="shared" si="24"/>
        <v>0.999</v>
      </c>
      <c r="AQ29">
        <f t="shared" si="24"/>
        <v>0.999</v>
      </c>
      <c r="AR29">
        <f t="shared" si="24"/>
        <v>0.999</v>
      </c>
      <c r="AS29">
        <f t="shared" si="24"/>
        <v>0.999</v>
      </c>
      <c r="AT29">
        <f t="shared" si="24"/>
        <v>0.999</v>
      </c>
      <c r="AU29">
        <f t="shared" si="24"/>
        <v>0.999</v>
      </c>
      <c r="AV29">
        <f t="shared" si="24"/>
        <v>0.999</v>
      </c>
      <c r="AW29">
        <f t="shared" si="24"/>
        <v>0.999</v>
      </c>
      <c r="AX29">
        <f t="shared" si="24"/>
        <v>0.999</v>
      </c>
      <c r="AY29">
        <f t="shared" si="24"/>
        <v>0.999</v>
      </c>
      <c r="AZ29">
        <f t="shared" si="24"/>
        <v>0.999</v>
      </c>
      <c r="BA29">
        <f t="shared" si="24"/>
        <v>0.999</v>
      </c>
      <c r="BB29">
        <f t="shared" si="24"/>
        <v>0</v>
      </c>
      <c r="BC29">
        <f t="shared" si="24"/>
        <v>0.999</v>
      </c>
      <c r="BD29">
        <f t="shared" si="24"/>
        <v>0.19999999999999996</v>
      </c>
      <c r="BE29">
        <f t="shared" si="24"/>
        <v>0.999</v>
      </c>
      <c r="BF29">
        <f t="shared" si="24"/>
        <v>0.999</v>
      </c>
      <c r="BG29">
        <f t="shared" si="24"/>
        <v>0</v>
      </c>
      <c r="BH29">
        <f t="shared" si="24"/>
        <v>0</v>
      </c>
      <c r="BI29">
        <f t="shared" si="24"/>
        <v>0</v>
      </c>
      <c r="BJ29">
        <f t="shared" si="24"/>
        <v>0</v>
      </c>
      <c r="BK29">
        <f t="shared" si="24"/>
        <v>4.0000000000000036E-2</v>
      </c>
      <c r="BL29">
        <f t="shared" si="24"/>
        <v>0</v>
      </c>
      <c r="BM29">
        <f t="shared" si="24"/>
        <v>0.999</v>
      </c>
      <c r="BN29">
        <f t="shared" si="24"/>
        <v>0.999</v>
      </c>
      <c r="BO29">
        <f t="shared" si="24"/>
        <v>0.999</v>
      </c>
      <c r="BP29">
        <f t="shared" si="24"/>
        <v>0.999</v>
      </c>
      <c r="BQ29">
        <f t="shared" ref="BQ29:BW29" si="25">1-BQ28</f>
        <v>0.999</v>
      </c>
      <c r="BR29">
        <f t="shared" si="25"/>
        <v>0.999</v>
      </c>
      <c r="BS29">
        <f t="shared" si="25"/>
        <v>0.999</v>
      </c>
      <c r="BT29">
        <f t="shared" si="25"/>
        <v>0.999</v>
      </c>
      <c r="BU29">
        <f t="shared" si="25"/>
        <v>0.999</v>
      </c>
      <c r="BV29">
        <f t="shared" si="25"/>
        <v>0.999</v>
      </c>
      <c r="BW29">
        <f t="shared" si="25"/>
        <v>0.999</v>
      </c>
    </row>
    <row r="30" spans="1:75" ht="28.5">
      <c r="A30" s="112"/>
      <c r="B30" s="92" t="s">
        <v>78</v>
      </c>
      <c r="C30" s="92" t="s">
        <v>79</v>
      </c>
      <c r="D30">
        <v>1.5384615384615385E-8</v>
      </c>
      <c r="E30">
        <v>1.5384615384615385E-8</v>
      </c>
      <c r="F30">
        <v>1.5384615384615385E-8</v>
      </c>
      <c r="G30">
        <v>1.5384615384615385E-8</v>
      </c>
      <c r="H30">
        <v>1.5384615384615385E-8</v>
      </c>
      <c r="I30">
        <v>1.5384615384615385E-8</v>
      </c>
      <c r="J30">
        <v>1.5384615384615385E-8</v>
      </c>
      <c r="K30">
        <v>1.5384615384615385E-8</v>
      </c>
      <c r="L30">
        <v>1.5384615384615385E-8</v>
      </c>
      <c r="M30">
        <v>1.5384615384615385E-8</v>
      </c>
      <c r="N30">
        <v>1.5384615384615385E-8</v>
      </c>
      <c r="O30">
        <v>0.19857415384615384</v>
      </c>
      <c r="P30">
        <v>1.5384615384615385E-2</v>
      </c>
      <c r="Q30">
        <v>2.3076923076923078E-2</v>
      </c>
      <c r="R30">
        <v>0.12307692307692308</v>
      </c>
      <c r="S30">
        <v>0.88789969230769228</v>
      </c>
      <c r="T30">
        <v>3.0769230769230771E-2</v>
      </c>
      <c r="U30">
        <v>0.24459892307692307</v>
      </c>
      <c r="V30">
        <v>1</v>
      </c>
      <c r="W30">
        <v>0.12</v>
      </c>
      <c r="X30">
        <v>1.5384615384615385E-8</v>
      </c>
      <c r="Y30">
        <v>1.5384615384615385E-8</v>
      </c>
      <c r="Z30">
        <v>1.5384615384615385E-8</v>
      </c>
      <c r="AA30">
        <v>1.5384615384615385E-8</v>
      </c>
      <c r="AB30">
        <v>1.5384615384615385E-8</v>
      </c>
      <c r="AC30">
        <v>0.23076923076923078</v>
      </c>
      <c r="AD30">
        <v>1.5384615384615385E-8</v>
      </c>
      <c r="AE30">
        <v>0.82407692307692304</v>
      </c>
      <c r="AF30">
        <v>0.11909230769230769</v>
      </c>
      <c r="AG30">
        <v>1.5384615384615385E-8</v>
      </c>
      <c r="AH30">
        <v>1.5384615384615385E-8</v>
      </c>
      <c r="AI30">
        <v>1.5384615384615385E-8</v>
      </c>
      <c r="AJ30">
        <v>1.5384615384615385E-8</v>
      </c>
      <c r="AK30">
        <v>1.5384615384615385E-8</v>
      </c>
      <c r="AL30">
        <v>0.28929430769230768</v>
      </c>
      <c r="AM30">
        <v>1</v>
      </c>
      <c r="AN30">
        <v>1.5384615384615385E-8</v>
      </c>
      <c r="AO30">
        <v>0.24601538461538461</v>
      </c>
      <c r="AP30">
        <v>1.5384615384615385E-8</v>
      </c>
      <c r="AQ30">
        <v>1.5384615384615385E-8</v>
      </c>
      <c r="AR30">
        <v>1.5384615384615385E-8</v>
      </c>
      <c r="AS30">
        <v>1.5384615384615385E-8</v>
      </c>
      <c r="AT30">
        <v>1.5384615384615385E-8</v>
      </c>
      <c r="AU30">
        <v>1.5384615384615385E-8</v>
      </c>
      <c r="AV30">
        <v>1.5384615384615385E-8</v>
      </c>
      <c r="AW30">
        <v>1.5384615384615385E-8</v>
      </c>
      <c r="AX30">
        <v>1.5384615384615385E-8</v>
      </c>
      <c r="AY30">
        <v>1.5384615384615385E-8</v>
      </c>
      <c r="AZ30">
        <v>1.5384615384615385E-8</v>
      </c>
      <c r="BA30">
        <v>1.5384615384615385E-8</v>
      </c>
      <c r="BB30">
        <v>1.5384615384615385E-8</v>
      </c>
      <c r="BC30">
        <v>1.5384615384615385E-8</v>
      </c>
      <c r="BD30">
        <v>1.5384615384615385E-8</v>
      </c>
      <c r="BE30">
        <v>0.30769230769230771</v>
      </c>
      <c r="BF30">
        <v>1.5384615384615385E-8</v>
      </c>
      <c r="BG30">
        <v>1.5384615384615385E-8</v>
      </c>
      <c r="BH30">
        <v>1.5384615384615385E-8</v>
      </c>
      <c r="BI30">
        <v>1.5384615384615385E-8</v>
      </c>
      <c r="BJ30">
        <v>1.5384615384615385E-8</v>
      </c>
      <c r="BK30">
        <v>1.5384615384615385E-8</v>
      </c>
      <c r="BL30">
        <v>1.5384615384615385E-8</v>
      </c>
      <c r="BM30">
        <v>1.5384615384615385E-8</v>
      </c>
      <c r="BN30">
        <v>1.5384615384615385E-8</v>
      </c>
      <c r="BO30">
        <v>1.5384615384615385E-8</v>
      </c>
      <c r="BP30">
        <v>1.5384615384615385E-8</v>
      </c>
      <c r="BQ30">
        <v>1.5384615384615385E-8</v>
      </c>
      <c r="BR30">
        <v>1.5384615384615385E-8</v>
      </c>
      <c r="BS30">
        <v>1.5384615384615385E-8</v>
      </c>
      <c r="BT30">
        <v>1.5384615384615385E-8</v>
      </c>
      <c r="BU30">
        <v>1.5384615384615385E-8</v>
      </c>
      <c r="BV30">
        <v>1.5384615384615385E-8</v>
      </c>
      <c r="BW30">
        <v>1.5384615384615385E-8</v>
      </c>
    </row>
    <row r="31" spans="1:75">
      <c r="A31" s="112"/>
      <c r="B31" s="94"/>
      <c r="C31" s="94"/>
      <c r="D31">
        <f>1-D30</f>
        <v>0.99999998461538464</v>
      </c>
      <c r="E31">
        <f t="shared" ref="E31:BP31" si="26">1-E30</f>
        <v>0.99999998461538464</v>
      </c>
      <c r="F31">
        <f t="shared" si="26"/>
        <v>0.99999998461538464</v>
      </c>
      <c r="G31">
        <f t="shared" si="26"/>
        <v>0.99999998461538464</v>
      </c>
      <c r="H31">
        <f t="shared" si="26"/>
        <v>0.99999998461538464</v>
      </c>
      <c r="I31">
        <f t="shared" si="26"/>
        <v>0.99999998461538464</v>
      </c>
      <c r="J31">
        <f t="shared" si="26"/>
        <v>0.99999998461538464</v>
      </c>
      <c r="K31">
        <f t="shared" si="26"/>
        <v>0.99999998461538464</v>
      </c>
      <c r="L31">
        <f t="shared" si="26"/>
        <v>0.99999998461538464</v>
      </c>
      <c r="M31">
        <f t="shared" si="26"/>
        <v>0.99999998461538464</v>
      </c>
      <c r="N31">
        <f t="shared" si="26"/>
        <v>0.99999998461538464</v>
      </c>
      <c r="O31">
        <f t="shared" si="26"/>
        <v>0.80142584615384616</v>
      </c>
      <c r="P31">
        <f t="shared" si="26"/>
        <v>0.98461538461538467</v>
      </c>
      <c r="Q31">
        <f t="shared" si="26"/>
        <v>0.97692307692307689</v>
      </c>
      <c r="R31">
        <f t="shared" si="26"/>
        <v>0.87692307692307692</v>
      </c>
      <c r="S31">
        <f t="shared" si="26"/>
        <v>0.11210030769230772</v>
      </c>
      <c r="T31">
        <f t="shared" si="26"/>
        <v>0.96923076923076923</v>
      </c>
      <c r="U31">
        <f t="shared" si="26"/>
        <v>0.7554010769230769</v>
      </c>
      <c r="V31">
        <f t="shared" si="26"/>
        <v>0</v>
      </c>
      <c r="W31">
        <f t="shared" si="26"/>
        <v>0.88</v>
      </c>
      <c r="X31">
        <f t="shared" si="26"/>
        <v>0.99999998461538464</v>
      </c>
      <c r="Y31">
        <f t="shared" si="26"/>
        <v>0.99999998461538464</v>
      </c>
      <c r="Z31">
        <f t="shared" si="26"/>
        <v>0.99999998461538464</v>
      </c>
      <c r="AA31">
        <f t="shared" si="26"/>
        <v>0.99999998461538464</v>
      </c>
      <c r="AB31">
        <f t="shared" si="26"/>
        <v>0.99999998461538464</v>
      </c>
      <c r="AC31">
        <f t="shared" si="26"/>
        <v>0.76923076923076916</v>
      </c>
      <c r="AD31">
        <f t="shared" si="26"/>
        <v>0.99999998461538464</v>
      </c>
      <c r="AE31">
        <f t="shared" si="26"/>
        <v>0.17592307692307696</v>
      </c>
      <c r="AF31">
        <f t="shared" si="26"/>
        <v>0.88090769230769228</v>
      </c>
      <c r="AG31">
        <f t="shared" si="26"/>
        <v>0.99999998461538464</v>
      </c>
      <c r="AH31">
        <f t="shared" si="26"/>
        <v>0.99999998461538464</v>
      </c>
      <c r="AI31">
        <f t="shared" si="26"/>
        <v>0.99999998461538464</v>
      </c>
      <c r="AJ31">
        <f t="shared" si="26"/>
        <v>0.99999998461538464</v>
      </c>
      <c r="AK31">
        <f t="shared" si="26"/>
        <v>0.99999998461538464</v>
      </c>
      <c r="AL31">
        <f t="shared" si="26"/>
        <v>0.71070569230769232</v>
      </c>
      <c r="AM31">
        <f t="shared" si="26"/>
        <v>0</v>
      </c>
      <c r="AN31">
        <f t="shared" si="26"/>
        <v>0.99999998461538464</v>
      </c>
      <c r="AO31">
        <f t="shared" si="26"/>
        <v>0.75398461538461536</v>
      </c>
      <c r="AP31">
        <f t="shared" si="26"/>
        <v>0.99999998461538464</v>
      </c>
      <c r="AQ31">
        <f t="shared" si="26"/>
        <v>0.99999998461538464</v>
      </c>
      <c r="AR31">
        <f t="shared" si="26"/>
        <v>0.99999998461538464</v>
      </c>
      <c r="AS31">
        <f t="shared" si="26"/>
        <v>0.99999998461538464</v>
      </c>
      <c r="AT31">
        <f t="shared" si="26"/>
        <v>0.99999998461538464</v>
      </c>
      <c r="AU31">
        <f t="shared" si="26"/>
        <v>0.99999998461538464</v>
      </c>
      <c r="AV31">
        <f t="shared" si="26"/>
        <v>0.99999998461538464</v>
      </c>
      <c r="AW31">
        <f t="shared" si="26"/>
        <v>0.99999998461538464</v>
      </c>
      <c r="AX31">
        <f t="shared" si="26"/>
        <v>0.99999998461538464</v>
      </c>
      <c r="AY31">
        <f t="shared" si="26"/>
        <v>0.99999998461538464</v>
      </c>
      <c r="AZ31">
        <f t="shared" si="26"/>
        <v>0.99999998461538464</v>
      </c>
      <c r="BA31">
        <f t="shared" si="26"/>
        <v>0.99999998461538464</v>
      </c>
      <c r="BB31">
        <f t="shared" si="26"/>
        <v>0.99999998461538464</v>
      </c>
      <c r="BC31">
        <f t="shared" si="26"/>
        <v>0.99999998461538464</v>
      </c>
      <c r="BD31">
        <f t="shared" si="26"/>
        <v>0.99999998461538464</v>
      </c>
      <c r="BE31">
        <f t="shared" si="26"/>
        <v>0.69230769230769229</v>
      </c>
      <c r="BF31">
        <f t="shared" si="26"/>
        <v>0.99999998461538464</v>
      </c>
      <c r="BG31">
        <f t="shared" si="26"/>
        <v>0.99999998461538464</v>
      </c>
      <c r="BH31">
        <f t="shared" si="26"/>
        <v>0.99999998461538464</v>
      </c>
      <c r="BI31">
        <f t="shared" si="26"/>
        <v>0.99999998461538464</v>
      </c>
      <c r="BJ31">
        <f t="shared" si="26"/>
        <v>0.99999998461538464</v>
      </c>
      <c r="BK31">
        <f t="shared" si="26"/>
        <v>0.99999998461538464</v>
      </c>
      <c r="BL31">
        <f t="shared" si="26"/>
        <v>0.99999998461538464</v>
      </c>
      <c r="BM31">
        <f t="shared" si="26"/>
        <v>0.99999998461538464</v>
      </c>
      <c r="BN31">
        <f t="shared" si="26"/>
        <v>0.99999998461538464</v>
      </c>
      <c r="BO31">
        <f t="shared" si="26"/>
        <v>0.99999998461538464</v>
      </c>
      <c r="BP31">
        <f t="shared" si="26"/>
        <v>0.99999998461538464</v>
      </c>
      <c r="BQ31">
        <f t="shared" ref="BQ31:BW31" si="27">1-BQ30</f>
        <v>0.99999998461538464</v>
      </c>
      <c r="BR31">
        <f t="shared" si="27"/>
        <v>0.99999998461538464</v>
      </c>
      <c r="BS31">
        <f t="shared" si="27"/>
        <v>0.99999998461538464</v>
      </c>
      <c r="BT31">
        <f t="shared" si="27"/>
        <v>0.99999998461538464</v>
      </c>
      <c r="BU31">
        <f t="shared" si="27"/>
        <v>0.99999998461538464</v>
      </c>
      <c r="BV31">
        <f t="shared" si="27"/>
        <v>0.99999998461538464</v>
      </c>
      <c r="BW31">
        <f t="shared" si="27"/>
        <v>0.99999998461538464</v>
      </c>
    </row>
    <row r="32" spans="1:75" ht="28.5">
      <c r="A32" s="117" t="s">
        <v>211</v>
      </c>
      <c r="B32" s="92" t="s">
        <v>86</v>
      </c>
      <c r="C32" s="92" t="s">
        <v>209</v>
      </c>
      <c r="D32">
        <v>0.74444444444444446</v>
      </c>
      <c r="E32">
        <v>0.74444444444444446</v>
      </c>
      <c r="F32">
        <v>0.64444444444444449</v>
      </c>
      <c r="G32">
        <v>0.34444444444444444</v>
      </c>
      <c r="H32">
        <v>0.66666666666666663</v>
      </c>
      <c r="I32">
        <v>0.75555555555555554</v>
      </c>
      <c r="J32">
        <v>0.76666666666666672</v>
      </c>
      <c r="K32">
        <v>0.67777777777777781</v>
      </c>
      <c r="L32">
        <v>0.77777777777777779</v>
      </c>
      <c r="M32">
        <v>0.66666666666666663</v>
      </c>
      <c r="N32">
        <v>0.64444444444444449</v>
      </c>
      <c r="O32">
        <v>0.94444444444444442</v>
      </c>
      <c r="P32">
        <v>0.56666666666666665</v>
      </c>
      <c r="Q32">
        <v>0.88888888888888884</v>
      </c>
      <c r="R32">
        <v>0.53333333333333333</v>
      </c>
      <c r="S32">
        <v>6.4444444444444436E-3</v>
      </c>
      <c r="T32">
        <v>6.6666666666666662E-3</v>
      </c>
      <c r="U32">
        <v>2.1111111111111113E-3</v>
      </c>
      <c r="V32">
        <v>0.13333333333333333</v>
      </c>
      <c r="W32">
        <v>0.66666666666666663</v>
      </c>
      <c r="X32">
        <v>7.0000000000000001E-3</v>
      </c>
      <c r="Y32">
        <v>1</v>
      </c>
      <c r="Z32">
        <v>0.66666666666666663</v>
      </c>
      <c r="AA32">
        <v>8.7777777777777784E-3</v>
      </c>
      <c r="AB32">
        <v>0.67777777777777781</v>
      </c>
      <c r="AC32">
        <v>1</v>
      </c>
      <c r="AD32">
        <v>0.67777777777777781</v>
      </c>
      <c r="AE32">
        <v>7.4444444444444445E-3</v>
      </c>
      <c r="AF32">
        <v>0.61111111111111116</v>
      </c>
      <c r="AG32">
        <v>0.55555555555555558</v>
      </c>
      <c r="AH32">
        <v>6.7777777777777775E-3</v>
      </c>
      <c r="AI32">
        <v>0.52222222222222225</v>
      </c>
      <c r="AJ32">
        <v>0.57777777777777772</v>
      </c>
      <c r="AK32">
        <v>0.96666666666666667</v>
      </c>
      <c r="AL32">
        <v>0.6333333333333333</v>
      </c>
      <c r="AM32">
        <v>0.7</v>
      </c>
      <c r="AN32">
        <v>0.72222222222222221</v>
      </c>
      <c r="AO32">
        <v>0.58888888888888891</v>
      </c>
      <c r="AP32">
        <v>0.7</v>
      </c>
      <c r="AQ32">
        <v>0.72222222222222221</v>
      </c>
      <c r="AR32">
        <v>0.62222222222222223</v>
      </c>
      <c r="AS32">
        <v>0.58888888888888891</v>
      </c>
      <c r="AT32">
        <v>0.36666666666666664</v>
      </c>
      <c r="AU32">
        <v>0.6333333333333333</v>
      </c>
      <c r="AV32">
        <v>0.5</v>
      </c>
      <c r="AW32">
        <v>0.41111111111111109</v>
      </c>
      <c r="AX32">
        <v>0.53333333333333333</v>
      </c>
      <c r="AY32">
        <v>0.6333333333333333</v>
      </c>
      <c r="AZ32">
        <v>0.55555555555555558</v>
      </c>
      <c r="BA32">
        <v>0.78888888888888886</v>
      </c>
      <c r="BB32">
        <v>0.82222222222222219</v>
      </c>
      <c r="BC32">
        <v>0.6333333333333333</v>
      </c>
      <c r="BD32">
        <v>0.36666666666666664</v>
      </c>
      <c r="BE32">
        <v>0.77777777777777779</v>
      </c>
      <c r="BF32">
        <v>0.6333333333333333</v>
      </c>
      <c r="BG32">
        <v>0.87777777777777777</v>
      </c>
      <c r="BH32">
        <v>0.66666666666666663</v>
      </c>
      <c r="BI32">
        <v>0.94444444444444442</v>
      </c>
      <c r="BJ32">
        <v>0.66666666666666663</v>
      </c>
      <c r="BK32">
        <v>0.74444444444444446</v>
      </c>
      <c r="BL32">
        <v>0.53333333333333333</v>
      </c>
      <c r="BM32">
        <v>0.68888888888888888</v>
      </c>
      <c r="BN32">
        <v>0.87777777777777777</v>
      </c>
      <c r="BO32">
        <v>0.61111111111111116</v>
      </c>
      <c r="BP32">
        <v>0.4777777777777778</v>
      </c>
      <c r="BQ32">
        <v>0.61111111111111116</v>
      </c>
      <c r="BR32">
        <v>0.64444444444444449</v>
      </c>
      <c r="BS32">
        <v>6.1111111111111114E-3</v>
      </c>
      <c r="BT32">
        <v>8.6666666666666663E-3</v>
      </c>
      <c r="BU32">
        <v>6.1111111111111114E-3</v>
      </c>
      <c r="BV32">
        <v>0.62222222222222223</v>
      </c>
      <c r="BW32">
        <v>6.6666666666666662E-3</v>
      </c>
    </row>
    <row r="33" spans="1:75">
      <c r="A33" s="113"/>
      <c r="B33" s="94"/>
      <c r="C33" s="94"/>
      <c r="D33">
        <f>1-D32</f>
        <v>0.25555555555555554</v>
      </c>
      <c r="E33">
        <f t="shared" ref="E33:BP33" si="28">1-E32</f>
        <v>0.25555555555555554</v>
      </c>
      <c r="F33">
        <f t="shared" si="28"/>
        <v>0.35555555555555551</v>
      </c>
      <c r="G33">
        <f t="shared" si="28"/>
        <v>0.65555555555555556</v>
      </c>
      <c r="H33">
        <f t="shared" si="28"/>
        <v>0.33333333333333337</v>
      </c>
      <c r="I33">
        <f t="shared" si="28"/>
        <v>0.24444444444444446</v>
      </c>
      <c r="J33">
        <f t="shared" si="28"/>
        <v>0.23333333333333328</v>
      </c>
      <c r="K33">
        <f t="shared" si="28"/>
        <v>0.32222222222222219</v>
      </c>
      <c r="L33">
        <f t="shared" si="28"/>
        <v>0.22222222222222221</v>
      </c>
      <c r="M33">
        <f t="shared" si="28"/>
        <v>0.33333333333333337</v>
      </c>
      <c r="N33">
        <f t="shared" si="28"/>
        <v>0.35555555555555551</v>
      </c>
      <c r="O33">
        <f t="shared" si="28"/>
        <v>5.555555555555558E-2</v>
      </c>
      <c r="P33">
        <f t="shared" si="28"/>
        <v>0.43333333333333335</v>
      </c>
      <c r="Q33">
        <f t="shared" si="28"/>
        <v>0.11111111111111116</v>
      </c>
      <c r="R33">
        <f t="shared" si="28"/>
        <v>0.46666666666666667</v>
      </c>
      <c r="S33">
        <f t="shared" si="28"/>
        <v>0.99355555555555553</v>
      </c>
      <c r="T33">
        <f t="shared" si="28"/>
        <v>0.99333333333333329</v>
      </c>
      <c r="U33">
        <f t="shared" si="28"/>
        <v>0.99788888888888894</v>
      </c>
      <c r="V33">
        <f t="shared" si="28"/>
        <v>0.8666666666666667</v>
      </c>
      <c r="W33">
        <f t="shared" si="28"/>
        <v>0.33333333333333337</v>
      </c>
      <c r="X33">
        <f t="shared" si="28"/>
        <v>0.99299999999999999</v>
      </c>
      <c r="Y33">
        <f t="shared" si="28"/>
        <v>0</v>
      </c>
      <c r="Z33">
        <f t="shared" si="28"/>
        <v>0.33333333333333337</v>
      </c>
      <c r="AA33">
        <f t="shared" si="28"/>
        <v>0.99122222222222223</v>
      </c>
      <c r="AB33">
        <f t="shared" si="28"/>
        <v>0.32222222222222219</v>
      </c>
      <c r="AC33">
        <f t="shared" si="28"/>
        <v>0</v>
      </c>
      <c r="AD33">
        <f t="shared" si="28"/>
        <v>0.32222222222222219</v>
      </c>
      <c r="AE33">
        <f t="shared" si="28"/>
        <v>0.99255555555555552</v>
      </c>
      <c r="AF33">
        <f t="shared" si="28"/>
        <v>0.38888888888888884</v>
      </c>
      <c r="AG33">
        <f t="shared" si="28"/>
        <v>0.44444444444444442</v>
      </c>
      <c r="AH33">
        <f t="shared" si="28"/>
        <v>0.99322222222222223</v>
      </c>
      <c r="AI33">
        <f t="shared" si="28"/>
        <v>0.47777777777777775</v>
      </c>
      <c r="AJ33">
        <f t="shared" si="28"/>
        <v>0.42222222222222228</v>
      </c>
      <c r="AK33">
        <f t="shared" si="28"/>
        <v>3.3333333333333326E-2</v>
      </c>
      <c r="AL33">
        <f t="shared" si="28"/>
        <v>0.3666666666666667</v>
      </c>
      <c r="AM33">
        <f t="shared" si="28"/>
        <v>0.30000000000000004</v>
      </c>
      <c r="AN33">
        <f t="shared" si="28"/>
        <v>0.27777777777777779</v>
      </c>
      <c r="AO33">
        <f t="shared" si="28"/>
        <v>0.41111111111111109</v>
      </c>
      <c r="AP33">
        <f t="shared" si="28"/>
        <v>0.30000000000000004</v>
      </c>
      <c r="AQ33">
        <f t="shared" si="28"/>
        <v>0.27777777777777779</v>
      </c>
      <c r="AR33">
        <f t="shared" si="28"/>
        <v>0.37777777777777777</v>
      </c>
      <c r="AS33">
        <f t="shared" si="28"/>
        <v>0.41111111111111109</v>
      </c>
      <c r="AT33">
        <f t="shared" si="28"/>
        <v>0.6333333333333333</v>
      </c>
      <c r="AU33">
        <f t="shared" si="28"/>
        <v>0.3666666666666667</v>
      </c>
      <c r="AV33">
        <f t="shared" si="28"/>
        <v>0.5</v>
      </c>
      <c r="AW33">
        <f t="shared" si="28"/>
        <v>0.58888888888888891</v>
      </c>
      <c r="AX33">
        <f t="shared" si="28"/>
        <v>0.46666666666666667</v>
      </c>
      <c r="AY33">
        <f t="shared" si="28"/>
        <v>0.3666666666666667</v>
      </c>
      <c r="AZ33">
        <f t="shared" si="28"/>
        <v>0.44444444444444442</v>
      </c>
      <c r="BA33">
        <f t="shared" si="28"/>
        <v>0.21111111111111114</v>
      </c>
      <c r="BB33">
        <f t="shared" si="28"/>
        <v>0.17777777777777781</v>
      </c>
      <c r="BC33">
        <f t="shared" si="28"/>
        <v>0.3666666666666667</v>
      </c>
      <c r="BD33">
        <f t="shared" si="28"/>
        <v>0.6333333333333333</v>
      </c>
      <c r="BE33">
        <f t="shared" si="28"/>
        <v>0.22222222222222221</v>
      </c>
      <c r="BF33">
        <f t="shared" si="28"/>
        <v>0.3666666666666667</v>
      </c>
      <c r="BG33">
        <f t="shared" si="28"/>
        <v>0.12222222222222223</v>
      </c>
      <c r="BH33">
        <f t="shared" si="28"/>
        <v>0.33333333333333337</v>
      </c>
      <c r="BI33">
        <f t="shared" si="28"/>
        <v>5.555555555555558E-2</v>
      </c>
      <c r="BJ33">
        <f t="shared" si="28"/>
        <v>0.33333333333333337</v>
      </c>
      <c r="BK33">
        <f t="shared" si="28"/>
        <v>0.25555555555555554</v>
      </c>
      <c r="BL33">
        <f t="shared" si="28"/>
        <v>0.46666666666666667</v>
      </c>
      <c r="BM33">
        <f t="shared" si="28"/>
        <v>0.31111111111111112</v>
      </c>
      <c r="BN33">
        <f t="shared" si="28"/>
        <v>0.12222222222222223</v>
      </c>
      <c r="BO33">
        <f t="shared" si="28"/>
        <v>0.38888888888888884</v>
      </c>
      <c r="BP33">
        <f t="shared" si="28"/>
        <v>0.52222222222222214</v>
      </c>
      <c r="BQ33">
        <f t="shared" ref="BQ33:BW33" si="29">1-BQ32</f>
        <v>0.38888888888888884</v>
      </c>
      <c r="BR33">
        <f t="shared" si="29"/>
        <v>0.35555555555555551</v>
      </c>
      <c r="BS33">
        <f t="shared" si="29"/>
        <v>0.99388888888888893</v>
      </c>
      <c r="BT33">
        <f t="shared" si="29"/>
        <v>0.99133333333333329</v>
      </c>
      <c r="BU33">
        <f t="shared" si="29"/>
        <v>0.99388888888888893</v>
      </c>
      <c r="BV33">
        <f t="shared" si="29"/>
        <v>0.37777777777777777</v>
      </c>
      <c r="BW33">
        <f t="shared" si="29"/>
        <v>0.99333333333333329</v>
      </c>
    </row>
    <row r="34" spans="1:75" ht="14.25">
      <c r="A34" s="113"/>
      <c r="B34" s="92" t="s">
        <v>87</v>
      </c>
      <c r="C34" s="92" t="s">
        <v>82</v>
      </c>
      <c r="D34">
        <v>0.25892857142857145</v>
      </c>
      <c r="E34">
        <v>0.25892857142857145</v>
      </c>
      <c r="F34">
        <v>0.22321428571428573</v>
      </c>
      <c r="G34">
        <v>0.35714285714285715</v>
      </c>
      <c r="H34">
        <v>0.22321428571428573</v>
      </c>
      <c r="I34">
        <v>0.44642857142857145</v>
      </c>
      <c r="J34">
        <v>0.44642857142857145</v>
      </c>
      <c r="K34">
        <v>0.2142857142857143</v>
      </c>
      <c r="L34">
        <v>0.25892857142857145</v>
      </c>
      <c r="M34">
        <v>0.55714285714285716</v>
      </c>
      <c r="N34">
        <v>0.36607142857142855</v>
      </c>
      <c r="O34">
        <v>0.5357142857142857</v>
      </c>
      <c r="P34">
        <v>0.5357142857142857</v>
      </c>
      <c r="Q34">
        <v>0.5357142857142857</v>
      </c>
      <c r="R34">
        <v>0.5357142857142857</v>
      </c>
      <c r="S34">
        <v>0.5357142857142857</v>
      </c>
      <c r="T34">
        <v>0.5357142857142857</v>
      </c>
      <c r="U34">
        <v>0.7142857142857143</v>
      </c>
      <c r="V34">
        <v>0.26785714285714285</v>
      </c>
      <c r="W34">
        <v>0.26785714285714285</v>
      </c>
      <c r="X34">
        <v>8.3928571428571436E-2</v>
      </c>
      <c r="Y34">
        <v>0.28571428571428575</v>
      </c>
      <c r="Z34">
        <v>0.37500000000000006</v>
      </c>
      <c r="AA34">
        <v>0.17857142857142858</v>
      </c>
      <c r="AB34">
        <v>0.3928571428571429</v>
      </c>
      <c r="AC34">
        <v>0.28571428571428575</v>
      </c>
      <c r="AD34">
        <v>0.3928571428571429</v>
      </c>
      <c r="AE34">
        <v>0.7321428571428571</v>
      </c>
      <c r="AF34">
        <v>0.28571428571428575</v>
      </c>
      <c r="AG34">
        <v>0.28571428571428575</v>
      </c>
      <c r="AH34">
        <v>8.9285714285714288E-2</v>
      </c>
      <c r="AI34">
        <v>0.8928571428571429</v>
      </c>
      <c r="AJ34">
        <v>0.8928571428571429</v>
      </c>
      <c r="AK34">
        <v>0.8928571428571429</v>
      </c>
      <c r="AL34">
        <v>1</v>
      </c>
      <c r="AM34">
        <v>0.8928571428571429</v>
      </c>
      <c r="AN34">
        <v>0.8928571428571429</v>
      </c>
      <c r="AO34">
        <v>0.8928571428571429</v>
      </c>
      <c r="AP34">
        <v>0.8928571428571429</v>
      </c>
      <c r="AQ34">
        <v>0.32142857142857145</v>
      </c>
      <c r="AR34">
        <v>0.26785714285714285</v>
      </c>
      <c r="AS34">
        <v>0.32142857142857145</v>
      </c>
      <c r="AT34">
        <v>0.26785714285714285</v>
      </c>
      <c r="AU34">
        <v>0.26785714285714285</v>
      </c>
      <c r="AV34">
        <v>0.26785714285714285</v>
      </c>
      <c r="AW34">
        <v>0.26785714285714285</v>
      </c>
      <c r="AX34">
        <v>1</v>
      </c>
      <c r="AY34">
        <v>0.26785714285714285</v>
      </c>
      <c r="AZ34">
        <v>0.46428571428571436</v>
      </c>
      <c r="BA34">
        <v>0.24285714285714288</v>
      </c>
      <c r="BB34">
        <v>0.69642857142857151</v>
      </c>
      <c r="BC34">
        <v>0.35714285714285715</v>
      </c>
      <c r="BD34">
        <v>0.44642857142857145</v>
      </c>
      <c r="BE34">
        <v>0.17857142857142858</v>
      </c>
      <c r="BF34">
        <v>0.17857142857142858</v>
      </c>
      <c r="BG34">
        <v>0.17857142857142858</v>
      </c>
      <c r="BH34">
        <v>0.17857142857142858</v>
      </c>
      <c r="BI34">
        <v>0.5357142857142857</v>
      </c>
      <c r="BJ34">
        <v>4.4642857142857144E-2</v>
      </c>
      <c r="BK34">
        <v>0.35714285714285715</v>
      </c>
      <c r="BL34">
        <v>0.35714285714285715</v>
      </c>
      <c r="BM34">
        <v>0.35714285714285715</v>
      </c>
      <c r="BN34">
        <v>0.34821428571428575</v>
      </c>
      <c r="BO34">
        <v>0.41428571428571426</v>
      </c>
      <c r="BP34">
        <v>0.625</v>
      </c>
      <c r="BQ34">
        <v>0.46428571428571436</v>
      </c>
      <c r="BR34">
        <v>0.4107142857142857</v>
      </c>
      <c r="BS34">
        <v>0.5357142857142857</v>
      </c>
      <c r="BT34">
        <v>0.34821428571428575</v>
      </c>
      <c r="BU34">
        <v>0.4107142857142857</v>
      </c>
      <c r="BV34">
        <v>0.5</v>
      </c>
      <c r="BW34">
        <v>0.3928571428571429</v>
      </c>
    </row>
    <row r="35" spans="1:75">
      <c r="A35" s="113"/>
      <c r="B35" s="94"/>
      <c r="C35" s="94"/>
      <c r="D35">
        <f>1-D34</f>
        <v>0.7410714285714286</v>
      </c>
      <c r="E35">
        <f t="shared" ref="E35:BP35" si="30">1-E34</f>
        <v>0.7410714285714286</v>
      </c>
      <c r="F35">
        <f t="shared" si="30"/>
        <v>0.7767857142857143</v>
      </c>
      <c r="G35">
        <f t="shared" si="30"/>
        <v>0.64285714285714279</v>
      </c>
      <c r="H35">
        <f t="shared" si="30"/>
        <v>0.7767857142857143</v>
      </c>
      <c r="I35">
        <f t="shared" si="30"/>
        <v>0.5535714285714286</v>
      </c>
      <c r="J35">
        <f t="shared" si="30"/>
        <v>0.5535714285714286</v>
      </c>
      <c r="K35">
        <f t="shared" si="30"/>
        <v>0.7857142857142857</v>
      </c>
      <c r="L35">
        <f t="shared" si="30"/>
        <v>0.7410714285714286</v>
      </c>
      <c r="M35">
        <f t="shared" si="30"/>
        <v>0.44285714285714284</v>
      </c>
      <c r="N35">
        <f t="shared" si="30"/>
        <v>0.6339285714285714</v>
      </c>
      <c r="O35">
        <f t="shared" si="30"/>
        <v>0.4642857142857143</v>
      </c>
      <c r="P35">
        <f t="shared" si="30"/>
        <v>0.4642857142857143</v>
      </c>
      <c r="Q35">
        <f t="shared" si="30"/>
        <v>0.4642857142857143</v>
      </c>
      <c r="R35">
        <f t="shared" si="30"/>
        <v>0.4642857142857143</v>
      </c>
      <c r="S35">
        <f t="shared" si="30"/>
        <v>0.4642857142857143</v>
      </c>
      <c r="T35">
        <f t="shared" si="30"/>
        <v>0.4642857142857143</v>
      </c>
      <c r="U35">
        <f t="shared" si="30"/>
        <v>0.2857142857142857</v>
      </c>
      <c r="V35">
        <f t="shared" si="30"/>
        <v>0.73214285714285721</v>
      </c>
      <c r="W35">
        <f t="shared" si="30"/>
        <v>0.73214285714285721</v>
      </c>
      <c r="X35">
        <f t="shared" si="30"/>
        <v>0.91607142857142854</v>
      </c>
      <c r="Y35">
        <f t="shared" si="30"/>
        <v>0.71428571428571419</v>
      </c>
      <c r="Z35">
        <f t="shared" si="30"/>
        <v>0.625</v>
      </c>
      <c r="AA35">
        <f t="shared" si="30"/>
        <v>0.8214285714285714</v>
      </c>
      <c r="AB35">
        <f t="shared" si="30"/>
        <v>0.6071428571428571</v>
      </c>
      <c r="AC35">
        <f t="shared" si="30"/>
        <v>0.71428571428571419</v>
      </c>
      <c r="AD35">
        <f t="shared" si="30"/>
        <v>0.6071428571428571</v>
      </c>
      <c r="AE35">
        <f t="shared" si="30"/>
        <v>0.2678571428571429</v>
      </c>
      <c r="AF35">
        <f t="shared" si="30"/>
        <v>0.71428571428571419</v>
      </c>
      <c r="AG35">
        <f t="shared" si="30"/>
        <v>0.71428571428571419</v>
      </c>
      <c r="AH35">
        <f t="shared" si="30"/>
        <v>0.9107142857142857</v>
      </c>
      <c r="AI35">
        <f t="shared" si="30"/>
        <v>0.1071428571428571</v>
      </c>
      <c r="AJ35">
        <f t="shared" si="30"/>
        <v>0.1071428571428571</v>
      </c>
      <c r="AK35">
        <f t="shared" si="30"/>
        <v>0.1071428571428571</v>
      </c>
      <c r="AL35">
        <f t="shared" si="30"/>
        <v>0</v>
      </c>
      <c r="AM35">
        <f t="shared" si="30"/>
        <v>0.1071428571428571</v>
      </c>
      <c r="AN35">
        <f t="shared" si="30"/>
        <v>0.1071428571428571</v>
      </c>
      <c r="AO35">
        <f t="shared" si="30"/>
        <v>0.1071428571428571</v>
      </c>
      <c r="AP35">
        <f t="shared" si="30"/>
        <v>0.1071428571428571</v>
      </c>
      <c r="AQ35">
        <f t="shared" si="30"/>
        <v>0.6785714285714286</v>
      </c>
      <c r="AR35">
        <f t="shared" si="30"/>
        <v>0.73214285714285721</v>
      </c>
      <c r="AS35">
        <f t="shared" si="30"/>
        <v>0.6785714285714286</v>
      </c>
      <c r="AT35">
        <f t="shared" si="30"/>
        <v>0.73214285714285721</v>
      </c>
      <c r="AU35">
        <f t="shared" si="30"/>
        <v>0.73214285714285721</v>
      </c>
      <c r="AV35">
        <f t="shared" si="30"/>
        <v>0.73214285714285721</v>
      </c>
      <c r="AW35">
        <f t="shared" si="30"/>
        <v>0.73214285714285721</v>
      </c>
      <c r="AX35">
        <f t="shared" si="30"/>
        <v>0</v>
      </c>
      <c r="AY35">
        <f t="shared" si="30"/>
        <v>0.73214285714285721</v>
      </c>
      <c r="AZ35">
        <f t="shared" si="30"/>
        <v>0.53571428571428559</v>
      </c>
      <c r="BA35">
        <f t="shared" si="30"/>
        <v>0.75714285714285712</v>
      </c>
      <c r="BB35">
        <f t="shared" si="30"/>
        <v>0.30357142857142849</v>
      </c>
      <c r="BC35">
        <f t="shared" si="30"/>
        <v>0.64285714285714279</v>
      </c>
      <c r="BD35">
        <f t="shared" si="30"/>
        <v>0.5535714285714286</v>
      </c>
      <c r="BE35">
        <f t="shared" si="30"/>
        <v>0.8214285714285714</v>
      </c>
      <c r="BF35">
        <f t="shared" si="30"/>
        <v>0.8214285714285714</v>
      </c>
      <c r="BG35">
        <f t="shared" si="30"/>
        <v>0.8214285714285714</v>
      </c>
      <c r="BH35">
        <f t="shared" si="30"/>
        <v>0.8214285714285714</v>
      </c>
      <c r="BI35">
        <f t="shared" si="30"/>
        <v>0.4642857142857143</v>
      </c>
      <c r="BJ35">
        <f t="shared" si="30"/>
        <v>0.9553571428571429</v>
      </c>
      <c r="BK35">
        <f t="shared" si="30"/>
        <v>0.64285714285714279</v>
      </c>
      <c r="BL35">
        <f t="shared" si="30"/>
        <v>0.64285714285714279</v>
      </c>
      <c r="BM35">
        <f t="shared" si="30"/>
        <v>0.64285714285714279</v>
      </c>
      <c r="BN35">
        <f t="shared" si="30"/>
        <v>0.65178571428571419</v>
      </c>
      <c r="BO35">
        <f t="shared" si="30"/>
        <v>0.58571428571428574</v>
      </c>
      <c r="BP35">
        <f t="shared" si="30"/>
        <v>0.375</v>
      </c>
      <c r="BQ35">
        <f t="shared" ref="BQ35:BW35" si="31">1-BQ34</f>
        <v>0.53571428571428559</v>
      </c>
      <c r="BR35">
        <f t="shared" si="31"/>
        <v>0.5892857142857143</v>
      </c>
      <c r="BS35">
        <f t="shared" si="31"/>
        <v>0.4642857142857143</v>
      </c>
      <c r="BT35">
        <f t="shared" si="31"/>
        <v>0.65178571428571419</v>
      </c>
      <c r="BU35">
        <f t="shared" si="31"/>
        <v>0.5892857142857143</v>
      </c>
      <c r="BV35">
        <f t="shared" si="31"/>
        <v>0.5</v>
      </c>
      <c r="BW35">
        <f t="shared" si="31"/>
        <v>0.6071428571428571</v>
      </c>
    </row>
    <row r="36" spans="1:75" ht="28.5">
      <c r="A36" s="111" t="s">
        <v>109</v>
      </c>
      <c r="B36" s="92" t="s">
        <v>89</v>
      </c>
      <c r="C36" s="92" t="s">
        <v>53</v>
      </c>
      <c r="D36">
        <v>1</v>
      </c>
      <c r="E36">
        <v>1</v>
      </c>
      <c r="F36">
        <v>1</v>
      </c>
      <c r="G36">
        <v>1</v>
      </c>
      <c r="H36">
        <v>1</v>
      </c>
      <c r="I36">
        <v>1</v>
      </c>
      <c r="J36">
        <v>1</v>
      </c>
      <c r="K36">
        <v>1</v>
      </c>
      <c r="L36">
        <v>1</v>
      </c>
      <c r="M36">
        <v>1</v>
      </c>
      <c r="N36">
        <v>1</v>
      </c>
      <c r="O36">
        <v>1</v>
      </c>
      <c r="P36">
        <v>1</v>
      </c>
      <c r="Q36">
        <v>1</v>
      </c>
      <c r="R36">
        <v>1</v>
      </c>
      <c r="S36">
        <v>1</v>
      </c>
      <c r="T36">
        <v>1</v>
      </c>
      <c r="U36">
        <v>1</v>
      </c>
      <c r="V36">
        <v>1E-3</v>
      </c>
      <c r="W36">
        <v>1</v>
      </c>
      <c r="X36">
        <v>1</v>
      </c>
      <c r="Y36">
        <v>1</v>
      </c>
      <c r="Z36">
        <v>1</v>
      </c>
      <c r="AA36">
        <v>1</v>
      </c>
      <c r="AB36">
        <v>1</v>
      </c>
      <c r="AC36">
        <v>1E-3</v>
      </c>
      <c r="AD36">
        <v>1</v>
      </c>
      <c r="AE36">
        <v>1</v>
      </c>
      <c r="AF36">
        <v>1E-3</v>
      </c>
      <c r="AG36">
        <v>1</v>
      </c>
      <c r="AH36">
        <v>1</v>
      </c>
      <c r="AI36">
        <v>1</v>
      </c>
      <c r="AJ36">
        <v>1</v>
      </c>
      <c r="AK36">
        <v>1</v>
      </c>
      <c r="AL36">
        <v>1</v>
      </c>
      <c r="AM36">
        <v>1</v>
      </c>
      <c r="AN36">
        <v>1</v>
      </c>
      <c r="AO36">
        <v>1</v>
      </c>
      <c r="AP36">
        <v>1</v>
      </c>
      <c r="AQ36">
        <v>1</v>
      </c>
      <c r="AR36">
        <v>1</v>
      </c>
      <c r="AS36">
        <v>1</v>
      </c>
      <c r="AT36">
        <v>1</v>
      </c>
      <c r="AU36">
        <v>1</v>
      </c>
      <c r="AV36">
        <v>1</v>
      </c>
      <c r="AW36">
        <v>1</v>
      </c>
      <c r="AX36">
        <v>1</v>
      </c>
      <c r="AY36">
        <v>1</v>
      </c>
      <c r="AZ36">
        <v>1</v>
      </c>
      <c r="BA36">
        <v>1</v>
      </c>
      <c r="BB36">
        <v>1</v>
      </c>
      <c r="BC36">
        <v>1</v>
      </c>
      <c r="BD36">
        <v>1</v>
      </c>
      <c r="BE36">
        <v>1</v>
      </c>
      <c r="BF36">
        <v>1</v>
      </c>
      <c r="BG36">
        <v>1</v>
      </c>
      <c r="BH36">
        <v>1</v>
      </c>
      <c r="BI36">
        <v>1</v>
      </c>
      <c r="BJ36">
        <v>1E-3</v>
      </c>
      <c r="BK36">
        <v>1</v>
      </c>
      <c r="BL36">
        <v>1</v>
      </c>
      <c r="BM36">
        <v>1</v>
      </c>
      <c r="BN36">
        <v>1</v>
      </c>
      <c r="BO36">
        <v>1</v>
      </c>
      <c r="BP36">
        <v>1</v>
      </c>
      <c r="BQ36">
        <v>1</v>
      </c>
      <c r="BR36">
        <v>1</v>
      </c>
      <c r="BS36">
        <v>1</v>
      </c>
      <c r="BT36">
        <v>1</v>
      </c>
      <c r="BU36">
        <v>1</v>
      </c>
      <c r="BV36">
        <v>1</v>
      </c>
      <c r="BW36">
        <v>1</v>
      </c>
    </row>
    <row r="37" spans="1:75">
      <c r="A37" s="111"/>
      <c r="B37" s="94"/>
      <c r="C37" s="94"/>
      <c r="D37">
        <f>1-D36</f>
        <v>0</v>
      </c>
      <c r="E37">
        <f t="shared" ref="E37:BP37" si="32">1-E36</f>
        <v>0</v>
      </c>
      <c r="F37">
        <f t="shared" si="32"/>
        <v>0</v>
      </c>
      <c r="G37">
        <f t="shared" si="32"/>
        <v>0</v>
      </c>
      <c r="H37">
        <f t="shared" si="32"/>
        <v>0</v>
      </c>
      <c r="I37">
        <f t="shared" si="32"/>
        <v>0</v>
      </c>
      <c r="J37">
        <f t="shared" si="32"/>
        <v>0</v>
      </c>
      <c r="K37">
        <f t="shared" si="32"/>
        <v>0</v>
      </c>
      <c r="L37">
        <f t="shared" si="32"/>
        <v>0</v>
      </c>
      <c r="M37">
        <f t="shared" si="32"/>
        <v>0</v>
      </c>
      <c r="N37">
        <f t="shared" si="32"/>
        <v>0</v>
      </c>
      <c r="O37">
        <f t="shared" si="32"/>
        <v>0</v>
      </c>
      <c r="P37">
        <f t="shared" si="32"/>
        <v>0</v>
      </c>
      <c r="Q37">
        <f t="shared" si="32"/>
        <v>0</v>
      </c>
      <c r="R37">
        <f t="shared" si="32"/>
        <v>0</v>
      </c>
      <c r="S37">
        <f t="shared" si="32"/>
        <v>0</v>
      </c>
      <c r="T37">
        <f t="shared" si="32"/>
        <v>0</v>
      </c>
      <c r="U37">
        <f t="shared" si="32"/>
        <v>0</v>
      </c>
      <c r="V37">
        <f t="shared" si="32"/>
        <v>0.999</v>
      </c>
      <c r="W37">
        <f t="shared" si="32"/>
        <v>0</v>
      </c>
      <c r="X37">
        <f t="shared" si="32"/>
        <v>0</v>
      </c>
      <c r="Y37">
        <f t="shared" si="32"/>
        <v>0</v>
      </c>
      <c r="Z37">
        <f t="shared" si="32"/>
        <v>0</v>
      </c>
      <c r="AA37">
        <f t="shared" si="32"/>
        <v>0</v>
      </c>
      <c r="AB37">
        <f t="shared" si="32"/>
        <v>0</v>
      </c>
      <c r="AC37">
        <f t="shared" si="32"/>
        <v>0.999</v>
      </c>
      <c r="AD37">
        <f t="shared" si="32"/>
        <v>0</v>
      </c>
      <c r="AE37">
        <f t="shared" si="32"/>
        <v>0</v>
      </c>
      <c r="AF37">
        <f t="shared" si="32"/>
        <v>0.999</v>
      </c>
      <c r="AG37">
        <f t="shared" si="32"/>
        <v>0</v>
      </c>
      <c r="AH37">
        <f t="shared" si="32"/>
        <v>0</v>
      </c>
      <c r="AI37">
        <f t="shared" si="32"/>
        <v>0</v>
      </c>
      <c r="AJ37">
        <f t="shared" si="32"/>
        <v>0</v>
      </c>
      <c r="AK37">
        <f t="shared" si="32"/>
        <v>0</v>
      </c>
      <c r="AL37">
        <f t="shared" si="32"/>
        <v>0</v>
      </c>
      <c r="AM37">
        <f t="shared" si="32"/>
        <v>0</v>
      </c>
      <c r="AN37">
        <f t="shared" si="32"/>
        <v>0</v>
      </c>
      <c r="AO37">
        <f t="shared" si="32"/>
        <v>0</v>
      </c>
      <c r="AP37">
        <f t="shared" si="32"/>
        <v>0</v>
      </c>
      <c r="AQ37">
        <f t="shared" si="32"/>
        <v>0</v>
      </c>
      <c r="AR37">
        <f t="shared" si="32"/>
        <v>0</v>
      </c>
      <c r="AS37">
        <f t="shared" si="32"/>
        <v>0</v>
      </c>
      <c r="AT37">
        <f t="shared" si="32"/>
        <v>0</v>
      </c>
      <c r="AU37">
        <f t="shared" si="32"/>
        <v>0</v>
      </c>
      <c r="AV37">
        <f t="shared" si="32"/>
        <v>0</v>
      </c>
      <c r="AW37">
        <f t="shared" si="32"/>
        <v>0</v>
      </c>
      <c r="AX37">
        <f t="shared" si="32"/>
        <v>0</v>
      </c>
      <c r="AY37">
        <f t="shared" si="32"/>
        <v>0</v>
      </c>
      <c r="AZ37">
        <f t="shared" si="32"/>
        <v>0</v>
      </c>
      <c r="BA37">
        <f t="shared" si="32"/>
        <v>0</v>
      </c>
      <c r="BB37">
        <f t="shared" si="32"/>
        <v>0</v>
      </c>
      <c r="BC37">
        <f t="shared" si="32"/>
        <v>0</v>
      </c>
      <c r="BD37">
        <f t="shared" si="32"/>
        <v>0</v>
      </c>
      <c r="BE37">
        <f t="shared" si="32"/>
        <v>0</v>
      </c>
      <c r="BF37">
        <f t="shared" si="32"/>
        <v>0</v>
      </c>
      <c r="BG37">
        <f t="shared" si="32"/>
        <v>0</v>
      </c>
      <c r="BH37">
        <f t="shared" si="32"/>
        <v>0</v>
      </c>
      <c r="BI37">
        <f t="shared" si="32"/>
        <v>0</v>
      </c>
      <c r="BJ37">
        <f t="shared" si="32"/>
        <v>0.999</v>
      </c>
      <c r="BK37">
        <f t="shared" si="32"/>
        <v>0</v>
      </c>
      <c r="BL37">
        <f t="shared" si="32"/>
        <v>0</v>
      </c>
      <c r="BM37">
        <f t="shared" si="32"/>
        <v>0</v>
      </c>
      <c r="BN37">
        <f t="shared" si="32"/>
        <v>0</v>
      </c>
      <c r="BO37">
        <f t="shared" si="32"/>
        <v>0</v>
      </c>
      <c r="BP37">
        <f t="shared" si="32"/>
        <v>0</v>
      </c>
      <c r="BQ37">
        <f t="shared" ref="BQ37:BW37" si="33">1-BQ36</f>
        <v>0</v>
      </c>
      <c r="BR37">
        <f t="shared" si="33"/>
        <v>0</v>
      </c>
      <c r="BS37">
        <f t="shared" si="33"/>
        <v>0</v>
      </c>
      <c r="BT37">
        <f t="shared" si="33"/>
        <v>0</v>
      </c>
      <c r="BU37">
        <f t="shared" si="33"/>
        <v>0</v>
      </c>
      <c r="BV37">
        <f t="shared" si="33"/>
        <v>0</v>
      </c>
      <c r="BW37">
        <f t="shared" si="33"/>
        <v>0</v>
      </c>
    </row>
    <row r="38" spans="1:75" ht="28.5">
      <c r="A38" s="111"/>
      <c r="B38" s="92" t="s">
        <v>90</v>
      </c>
      <c r="C38" s="92" t="s">
        <v>53</v>
      </c>
      <c r="D38">
        <v>1</v>
      </c>
      <c r="E38">
        <v>1</v>
      </c>
      <c r="F38">
        <v>1</v>
      </c>
      <c r="G38">
        <v>1</v>
      </c>
      <c r="H38">
        <v>1</v>
      </c>
      <c r="I38">
        <v>1</v>
      </c>
      <c r="J38">
        <v>1</v>
      </c>
      <c r="K38">
        <v>1</v>
      </c>
      <c r="L38">
        <v>1</v>
      </c>
      <c r="M38">
        <v>1</v>
      </c>
      <c r="N38">
        <v>1</v>
      </c>
      <c r="O38">
        <v>1</v>
      </c>
      <c r="P38">
        <v>1</v>
      </c>
      <c r="Q38">
        <v>1</v>
      </c>
      <c r="R38">
        <v>1</v>
      </c>
      <c r="S38">
        <v>1</v>
      </c>
      <c r="T38">
        <v>1</v>
      </c>
      <c r="U38">
        <v>1</v>
      </c>
      <c r="V38">
        <v>1E-3</v>
      </c>
      <c r="W38">
        <v>1</v>
      </c>
      <c r="X38">
        <v>1</v>
      </c>
      <c r="Y38">
        <v>1</v>
      </c>
      <c r="Z38">
        <v>1</v>
      </c>
      <c r="AA38">
        <v>1</v>
      </c>
      <c r="AB38">
        <v>1</v>
      </c>
      <c r="AC38">
        <v>1</v>
      </c>
      <c r="AD38">
        <v>1</v>
      </c>
      <c r="AE38">
        <v>1</v>
      </c>
      <c r="AF38">
        <v>1E-3</v>
      </c>
      <c r="AG38">
        <v>1</v>
      </c>
      <c r="AH38">
        <v>1</v>
      </c>
      <c r="AI38">
        <v>1</v>
      </c>
      <c r="AJ38">
        <v>1</v>
      </c>
      <c r="AK38">
        <v>1</v>
      </c>
      <c r="AL38">
        <v>1</v>
      </c>
      <c r="AM38">
        <v>1</v>
      </c>
      <c r="AN38">
        <v>1</v>
      </c>
      <c r="AO38">
        <v>1</v>
      </c>
      <c r="AP38">
        <v>1</v>
      </c>
      <c r="AQ38">
        <v>1</v>
      </c>
      <c r="AR38">
        <v>1</v>
      </c>
      <c r="AS38">
        <v>1</v>
      </c>
      <c r="AT38">
        <v>1</v>
      </c>
      <c r="AU38">
        <v>1</v>
      </c>
      <c r="AV38">
        <v>1</v>
      </c>
      <c r="AW38">
        <v>1</v>
      </c>
      <c r="AX38">
        <v>1</v>
      </c>
      <c r="AY38">
        <v>1</v>
      </c>
      <c r="AZ38">
        <v>1</v>
      </c>
      <c r="BA38">
        <v>1</v>
      </c>
      <c r="BB38">
        <v>1</v>
      </c>
      <c r="BC38">
        <v>1</v>
      </c>
      <c r="BD38">
        <v>1</v>
      </c>
      <c r="BE38">
        <v>1</v>
      </c>
      <c r="BF38">
        <v>1</v>
      </c>
      <c r="BG38">
        <v>1</v>
      </c>
      <c r="BH38">
        <v>1</v>
      </c>
      <c r="BI38">
        <v>1</v>
      </c>
      <c r="BJ38">
        <v>1</v>
      </c>
      <c r="BK38">
        <v>1</v>
      </c>
      <c r="BL38">
        <v>1</v>
      </c>
      <c r="BM38">
        <v>1</v>
      </c>
      <c r="BN38">
        <v>1</v>
      </c>
      <c r="BO38">
        <v>1</v>
      </c>
      <c r="BP38">
        <v>1</v>
      </c>
      <c r="BQ38">
        <v>1</v>
      </c>
      <c r="BR38">
        <v>1</v>
      </c>
      <c r="BS38">
        <v>1</v>
      </c>
      <c r="BT38">
        <v>1</v>
      </c>
      <c r="BU38">
        <v>1</v>
      </c>
      <c r="BV38">
        <v>1</v>
      </c>
      <c r="BW38">
        <v>1</v>
      </c>
    </row>
    <row r="39" spans="1:75">
      <c r="A39" s="111"/>
      <c r="B39" s="94"/>
      <c r="C39" s="94"/>
      <c r="D39">
        <f>1-D38</f>
        <v>0</v>
      </c>
      <c r="E39">
        <f t="shared" ref="E39:BP39" si="34">1-E38</f>
        <v>0</v>
      </c>
      <c r="F39">
        <f t="shared" si="34"/>
        <v>0</v>
      </c>
      <c r="G39">
        <f t="shared" si="34"/>
        <v>0</v>
      </c>
      <c r="H39">
        <f t="shared" si="34"/>
        <v>0</v>
      </c>
      <c r="I39">
        <f t="shared" si="34"/>
        <v>0</v>
      </c>
      <c r="J39">
        <f t="shared" si="34"/>
        <v>0</v>
      </c>
      <c r="K39">
        <f t="shared" si="34"/>
        <v>0</v>
      </c>
      <c r="L39">
        <f t="shared" si="34"/>
        <v>0</v>
      </c>
      <c r="M39">
        <f t="shared" si="34"/>
        <v>0</v>
      </c>
      <c r="N39">
        <f t="shared" si="34"/>
        <v>0</v>
      </c>
      <c r="O39">
        <f t="shared" si="34"/>
        <v>0</v>
      </c>
      <c r="P39">
        <f t="shared" si="34"/>
        <v>0</v>
      </c>
      <c r="Q39">
        <f t="shared" si="34"/>
        <v>0</v>
      </c>
      <c r="R39">
        <f t="shared" si="34"/>
        <v>0</v>
      </c>
      <c r="S39">
        <f t="shared" si="34"/>
        <v>0</v>
      </c>
      <c r="T39">
        <f t="shared" si="34"/>
        <v>0</v>
      </c>
      <c r="U39">
        <f t="shared" si="34"/>
        <v>0</v>
      </c>
      <c r="V39">
        <f t="shared" si="34"/>
        <v>0.999</v>
      </c>
      <c r="W39">
        <f t="shared" si="34"/>
        <v>0</v>
      </c>
      <c r="X39">
        <f t="shared" si="34"/>
        <v>0</v>
      </c>
      <c r="Y39">
        <f t="shared" si="34"/>
        <v>0</v>
      </c>
      <c r="Z39">
        <f t="shared" si="34"/>
        <v>0</v>
      </c>
      <c r="AA39">
        <f t="shared" si="34"/>
        <v>0</v>
      </c>
      <c r="AB39">
        <f t="shared" si="34"/>
        <v>0</v>
      </c>
      <c r="AC39">
        <f t="shared" si="34"/>
        <v>0</v>
      </c>
      <c r="AD39">
        <f t="shared" si="34"/>
        <v>0</v>
      </c>
      <c r="AE39">
        <f t="shared" si="34"/>
        <v>0</v>
      </c>
      <c r="AF39">
        <f t="shared" si="34"/>
        <v>0.999</v>
      </c>
      <c r="AG39">
        <f t="shared" si="34"/>
        <v>0</v>
      </c>
      <c r="AH39">
        <f t="shared" si="34"/>
        <v>0</v>
      </c>
      <c r="AI39">
        <f t="shared" si="34"/>
        <v>0</v>
      </c>
      <c r="AJ39">
        <f t="shared" si="34"/>
        <v>0</v>
      </c>
      <c r="AK39">
        <f t="shared" si="34"/>
        <v>0</v>
      </c>
      <c r="AL39">
        <f t="shared" si="34"/>
        <v>0</v>
      </c>
      <c r="AM39">
        <f t="shared" si="34"/>
        <v>0</v>
      </c>
      <c r="AN39">
        <f t="shared" si="34"/>
        <v>0</v>
      </c>
      <c r="AO39">
        <f t="shared" si="34"/>
        <v>0</v>
      </c>
      <c r="AP39">
        <f t="shared" si="34"/>
        <v>0</v>
      </c>
      <c r="AQ39">
        <f t="shared" si="34"/>
        <v>0</v>
      </c>
      <c r="AR39">
        <f t="shared" si="34"/>
        <v>0</v>
      </c>
      <c r="AS39">
        <f t="shared" si="34"/>
        <v>0</v>
      </c>
      <c r="AT39">
        <f t="shared" si="34"/>
        <v>0</v>
      </c>
      <c r="AU39">
        <f t="shared" si="34"/>
        <v>0</v>
      </c>
      <c r="AV39">
        <f t="shared" si="34"/>
        <v>0</v>
      </c>
      <c r="AW39">
        <f t="shared" si="34"/>
        <v>0</v>
      </c>
      <c r="AX39">
        <f t="shared" si="34"/>
        <v>0</v>
      </c>
      <c r="AY39">
        <f t="shared" si="34"/>
        <v>0</v>
      </c>
      <c r="AZ39">
        <f t="shared" si="34"/>
        <v>0</v>
      </c>
      <c r="BA39">
        <f t="shared" si="34"/>
        <v>0</v>
      </c>
      <c r="BB39">
        <f t="shared" si="34"/>
        <v>0</v>
      </c>
      <c r="BC39">
        <f t="shared" si="34"/>
        <v>0</v>
      </c>
      <c r="BD39">
        <f t="shared" si="34"/>
        <v>0</v>
      </c>
      <c r="BE39">
        <f t="shared" si="34"/>
        <v>0</v>
      </c>
      <c r="BF39">
        <f t="shared" si="34"/>
        <v>0</v>
      </c>
      <c r="BG39">
        <f t="shared" si="34"/>
        <v>0</v>
      </c>
      <c r="BH39">
        <f t="shared" si="34"/>
        <v>0</v>
      </c>
      <c r="BI39">
        <f t="shared" si="34"/>
        <v>0</v>
      </c>
      <c r="BJ39">
        <f t="shared" si="34"/>
        <v>0</v>
      </c>
      <c r="BK39">
        <f t="shared" si="34"/>
        <v>0</v>
      </c>
      <c r="BL39">
        <f t="shared" si="34"/>
        <v>0</v>
      </c>
      <c r="BM39">
        <f t="shared" si="34"/>
        <v>0</v>
      </c>
      <c r="BN39">
        <f t="shared" si="34"/>
        <v>0</v>
      </c>
      <c r="BO39">
        <f t="shared" si="34"/>
        <v>0</v>
      </c>
      <c r="BP39">
        <f t="shared" si="34"/>
        <v>0</v>
      </c>
      <c r="BQ39">
        <f t="shared" ref="BQ39:BW39" si="35">1-BQ38</f>
        <v>0</v>
      </c>
      <c r="BR39">
        <f t="shared" si="35"/>
        <v>0</v>
      </c>
      <c r="BS39">
        <f t="shared" si="35"/>
        <v>0</v>
      </c>
      <c r="BT39">
        <f t="shared" si="35"/>
        <v>0</v>
      </c>
      <c r="BU39">
        <f t="shared" si="35"/>
        <v>0</v>
      </c>
      <c r="BV39">
        <f t="shared" si="35"/>
        <v>0</v>
      </c>
      <c r="BW39">
        <f t="shared" si="35"/>
        <v>0</v>
      </c>
    </row>
    <row r="40" spans="1:75" ht="28.5">
      <c r="A40" s="111"/>
      <c r="B40" s="92" t="s">
        <v>91</v>
      </c>
      <c r="C40" s="92" t="s">
        <v>53</v>
      </c>
      <c r="D40">
        <v>1E-3</v>
      </c>
      <c r="E40">
        <v>1</v>
      </c>
      <c r="F40">
        <v>1</v>
      </c>
      <c r="G40">
        <v>1</v>
      </c>
      <c r="H40">
        <v>1</v>
      </c>
      <c r="I40">
        <v>1</v>
      </c>
      <c r="J40">
        <v>1</v>
      </c>
      <c r="K40">
        <v>1</v>
      </c>
      <c r="L40">
        <v>1</v>
      </c>
      <c r="M40">
        <v>1</v>
      </c>
      <c r="N40">
        <v>1</v>
      </c>
      <c r="O40">
        <v>1</v>
      </c>
      <c r="P40">
        <v>1</v>
      </c>
      <c r="Q40">
        <v>1</v>
      </c>
      <c r="R40">
        <v>1</v>
      </c>
      <c r="S40">
        <v>1</v>
      </c>
      <c r="T40">
        <v>1</v>
      </c>
      <c r="U40">
        <v>1</v>
      </c>
      <c r="V40">
        <v>1E-3</v>
      </c>
      <c r="W40">
        <v>1</v>
      </c>
      <c r="X40">
        <v>1</v>
      </c>
      <c r="Y40">
        <v>1</v>
      </c>
      <c r="Z40">
        <v>1</v>
      </c>
      <c r="AA40">
        <v>1</v>
      </c>
      <c r="AB40">
        <v>1</v>
      </c>
      <c r="AC40">
        <v>1</v>
      </c>
      <c r="AD40">
        <v>1</v>
      </c>
      <c r="AE40">
        <v>1</v>
      </c>
      <c r="AF40">
        <v>1E-3</v>
      </c>
      <c r="AG40">
        <v>1</v>
      </c>
      <c r="AH40">
        <v>1</v>
      </c>
      <c r="AI40">
        <v>1</v>
      </c>
      <c r="AJ40">
        <v>1</v>
      </c>
      <c r="AK40">
        <v>1</v>
      </c>
      <c r="AL40">
        <v>1</v>
      </c>
      <c r="AM40">
        <v>1</v>
      </c>
      <c r="AN40">
        <v>1</v>
      </c>
      <c r="AO40">
        <v>1</v>
      </c>
      <c r="AP40">
        <v>1</v>
      </c>
      <c r="AQ40">
        <v>1</v>
      </c>
      <c r="AR40">
        <v>1</v>
      </c>
      <c r="AS40">
        <v>1</v>
      </c>
      <c r="AT40">
        <v>1</v>
      </c>
      <c r="AU40">
        <v>1</v>
      </c>
      <c r="AV40">
        <v>1</v>
      </c>
      <c r="AW40">
        <v>1</v>
      </c>
      <c r="AX40">
        <v>1</v>
      </c>
      <c r="AY40">
        <v>1</v>
      </c>
      <c r="AZ40">
        <v>1</v>
      </c>
      <c r="BA40">
        <v>1</v>
      </c>
      <c r="BB40">
        <v>1</v>
      </c>
      <c r="BC40">
        <v>1</v>
      </c>
      <c r="BD40">
        <v>1</v>
      </c>
      <c r="BE40">
        <v>1</v>
      </c>
      <c r="BF40">
        <v>1</v>
      </c>
      <c r="BG40">
        <v>1</v>
      </c>
      <c r="BH40">
        <v>1</v>
      </c>
      <c r="BI40">
        <v>1</v>
      </c>
      <c r="BJ40">
        <v>1E-3</v>
      </c>
      <c r="BK40">
        <v>1</v>
      </c>
      <c r="BL40">
        <v>1</v>
      </c>
      <c r="BM40">
        <v>1</v>
      </c>
      <c r="BN40">
        <v>1</v>
      </c>
      <c r="BO40">
        <v>1</v>
      </c>
      <c r="BP40">
        <v>1</v>
      </c>
      <c r="BQ40">
        <v>1</v>
      </c>
      <c r="BR40">
        <v>1</v>
      </c>
      <c r="BS40">
        <v>1</v>
      </c>
      <c r="BT40">
        <v>1</v>
      </c>
      <c r="BU40">
        <v>1</v>
      </c>
      <c r="BV40">
        <v>1</v>
      </c>
      <c r="BW40">
        <v>1</v>
      </c>
    </row>
    <row r="41" spans="1:75">
      <c r="A41" s="111"/>
      <c r="B41" s="94"/>
      <c r="C41" s="94"/>
      <c r="D41">
        <f>1-D40</f>
        <v>0.999</v>
      </c>
      <c r="E41">
        <f t="shared" ref="E41:BP41" si="36">1-E40</f>
        <v>0</v>
      </c>
      <c r="F41">
        <f t="shared" si="36"/>
        <v>0</v>
      </c>
      <c r="G41">
        <f t="shared" si="36"/>
        <v>0</v>
      </c>
      <c r="H41">
        <f t="shared" si="36"/>
        <v>0</v>
      </c>
      <c r="I41">
        <f t="shared" si="36"/>
        <v>0</v>
      </c>
      <c r="J41">
        <f t="shared" si="36"/>
        <v>0</v>
      </c>
      <c r="K41">
        <f t="shared" si="36"/>
        <v>0</v>
      </c>
      <c r="L41">
        <f t="shared" si="36"/>
        <v>0</v>
      </c>
      <c r="M41">
        <f t="shared" si="36"/>
        <v>0</v>
      </c>
      <c r="N41">
        <f t="shared" si="36"/>
        <v>0</v>
      </c>
      <c r="O41">
        <f t="shared" si="36"/>
        <v>0</v>
      </c>
      <c r="P41">
        <f t="shared" si="36"/>
        <v>0</v>
      </c>
      <c r="Q41">
        <f t="shared" si="36"/>
        <v>0</v>
      </c>
      <c r="R41">
        <f t="shared" si="36"/>
        <v>0</v>
      </c>
      <c r="S41">
        <f t="shared" si="36"/>
        <v>0</v>
      </c>
      <c r="T41">
        <f t="shared" si="36"/>
        <v>0</v>
      </c>
      <c r="U41">
        <f t="shared" si="36"/>
        <v>0</v>
      </c>
      <c r="V41">
        <f t="shared" si="36"/>
        <v>0.999</v>
      </c>
      <c r="W41">
        <f t="shared" si="36"/>
        <v>0</v>
      </c>
      <c r="X41">
        <f t="shared" si="36"/>
        <v>0</v>
      </c>
      <c r="Y41">
        <f t="shared" si="36"/>
        <v>0</v>
      </c>
      <c r="Z41">
        <f t="shared" si="36"/>
        <v>0</v>
      </c>
      <c r="AA41">
        <f t="shared" si="36"/>
        <v>0</v>
      </c>
      <c r="AB41">
        <f t="shared" si="36"/>
        <v>0</v>
      </c>
      <c r="AC41">
        <f t="shared" si="36"/>
        <v>0</v>
      </c>
      <c r="AD41">
        <f t="shared" si="36"/>
        <v>0</v>
      </c>
      <c r="AE41">
        <f t="shared" si="36"/>
        <v>0</v>
      </c>
      <c r="AF41">
        <f t="shared" si="36"/>
        <v>0.999</v>
      </c>
      <c r="AG41">
        <f t="shared" si="36"/>
        <v>0</v>
      </c>
      <c r="AH41">
        <f t="shared" si="36"/>
        <v>0</v>
      </c>
      <c r="AI41">
        <f t="shared" si="36"/>
        <v>0</v>
      </c>
      <c r="AJ41">
        <f t="shared" si="36"/>
        <v>0</v>
      </c>
      <c r="AK41">
        <f t="shared" si="36"/>
        <v>0</v>
      </c>
      <c r="AL41">
        <f t="shared" si="36"/>
        <v>0</v>
      </c>
      <c r="AM41">
        <f t="shared" si="36"/>
        <v>0</v>
      </c>
      <c r="AN41">
        <f t="shared" si="36"/>
        <v>0</v>
      </c>
      <c r="AO41">
        <f t="shared" si="36"/>
        <v>0</v>
      </c>
      <c r="AP41">
        <f t="shared" si="36"/>
        <v>0</v>
      </c>
      <c r="AQ41">
        <f t="shared" si="36"/>
        <v>0</v>
      </c>
      <c r="AR41">
        <f t="shared" si="36"/>
        <v>0</v>
      </c>
      <c r="AS41">
        <f t="shared" si="36"/>
        <v>0</v>
      </c>
      <c r="AT41">
        <f t="shared" si="36"/>
        <v>0</v>
      </c>
      <c r="AU41">
        <f t="shared" si="36"/>
        <v>0</v>
      </c>
      <c r="AV41">
        <f t="shared" si="36"/>
        <v>0</v>
      </c>
      <c r="AW41">
        <f t="shared" si="36"/>
        <v>0</v>
      </c>
      <c r="AX41">
        <f t="shared" si="36"/>
        <v>0</v>
      </c>
      <c r="AY41">
        <f t="shared" si="36"/>
        <v>0</v>
      </c>
      <c r="AZ41">
        <f t="shared" si="36"/>
        <v>0</v>
      </c>
      <c r="BA41">
        <f t="shared" si="36"/>
        <v>0</v>
      </c>
      <c r="BB41">
        <f t="shared" si="36"/>
        <v>0</v>
      </c>
      <c r="BC41">
        <f t="shared" si="36"/>
        <v>0</v>
      </c>
      <c r="BD41">
        <f t="shared" si="36"/>
        <v>0</v>
      </c>
      <c r="BE41">
        <f t="shared" si="36"/>
        <v>0</v>
      </c>
      <c r="BF41">
        <f t="shared" si="36"/>
        <v>0</v>
      </c>
      <c r="BG41">
        <f t="shared" si="36"/>
        <v>0</v>
      </c>
      <c r="BH41">
        <f t="shared" si="36"/>
        <v>0</v>
      </c>
      <c r="BI41">
        <f t="shared" si="36"/>
        <v>0</v>
      </c>
      <c r="BJ41">
        <f t="shared" si="36"/>
        <v>0.999</v>
      </c>
      <c r="BK41">
        <f t="shared" si="36"/>
        <v>0</v>
      </c>
      <c r="BL41">
        <f t="shared" si="36"/>
        <v>0</v>
      </c>
      <c r="BM41">
        <f t="shared" si="36"/>
        <v>0</v>
      </c>
      <c r="BN41">
        <f t="shared" si="36"/>
        <v>0</v>
      </c>
      <c r="BO41">
        <f t="shared" si="36"/>
        <v>0</v>
      </c>
      <c r="BP41">
        <f t="shared" si="36"/>
        <v>0</v>
      </c>
      <c r="BQ41">
        <f t="shared" ref="BQ41:BW41" si="37">1-BQ40</f>
        <v>0</v>
      </c>
      <c r="BR41">
        <f t="shared" si="37"/>
        <v>0</v>
      </c>
      <c r="BS41">
        <f t="shared" si="37"/>
        <v>0</v>
      </c>
      <c r="BT41">
        <f t="shared" si="37"/>
        <v>0</v>
      </c>
      <c r="BU41">
        <f t="shared" si="37"/>
        <v>0</v>
      </c>
      <c r="BV41">
        <f t="shared" si="37"/>
        <v>0</v>
      </c>
      <c r="BW41">
        <f t="shared" si="37"/>
        <v>0</v>
      </c>
    </row>
    <row r="42" spans="1:75" ht="28.5">
      <c r="A42" s="111"/>
      <c r="B42" s="92" t="s">
        <v>92</v>
      </c>
      <c r="C42" s="92" t="s">
        <v>53</v>
      </c>
      <c r="D42">
        <v>1E-3</v>
      </c>
      <c r="E42">
        <v>1</v>
      </c>
      <c r="F42">
        <v>1</v>
      </c>
      <c r="G42">
        <v>1</v>
      </c>
      <c r="H42">
        <v>1</v>
      </c>
      <c r="I42">
        <v>1</v>
      </c>
      <c r="J42">
        <v>1</v>
      </c>
      <c r="K42">
        <v>1</v>
      </c>
      <c r="L42">
        <v>1</v>
      </c>
      <c r="M42">
        <v>1</v>
      </c>
      <c r="N42">
        <v>1</v>
      </c>
      <c r="O42">
        <v>1</v>
      </c>
      <c r="P42">
        <v>1</v>
      </c>
      <c r="Q42">
        <v>1</v>
      </c>
      <c r="R42">
        <v>1</v>
      </c>
      <c r="S42">
        <v>1</v>
      </c>
      <c r="T42">
        <v>1</v>
      </c>
      <c r="U42">
        <v>1</v>
      </c>
      <c r="V42">
        <v>1E-3</v>
      </c>
      <c r="W42">
        <v>1</v>
      </c>
      <c r="X42">
        <v>1</v>
      </c>
      <c r="Y42">
        <v>1</v>
      </c>
      <c r="Z42">
        <v>1</v>
      </c>
      <c r="AA42">
        <v>1</v>
      </c>
      <c r="AB42">
        <v>1</v>
      </c>
      <c r="AC42">
        <v>1</v>
      </c>
      <c r="AD42">
        <v>1</v>
      </c>
      <c r="AE42">
        <v>1</v>
      </c>
      <c r="AF42">
        <v>1E-3</v>
      </c>
      <c r="AG42">
        <v>1</v>
      </c>
      <c r="AH42">
        <v>1</v>
      </c>
      <c r="AI42">
        <v>1</v>
      </c>
      <c r="AJ42">
        <v>1</v>
      </c>
      <c r="AK42">
        <v>1</v>
      </c>
      <c r="AL42">
        <v>1</v>
      </c>
      <c r="AM42">
        <v>1</v>
      </c>
      <c r="AN42">
        <v>1</v>
      </c>
      <c r="AO42">
        <v>1</v>
      </c>
      <c r="AP42">
        <v>1</v>
      </c>
      <c r="AQ42">
        <v>1</v>
      </c>
      <c r="AR42">
        <v>1</v>
      </c>
      <c r="AS42">
        <v>1</v>
      </c>
      <c r="AT42">
        <v>1</v>
      </c>
      <c r="AU42">
        <v>1</v>
      </c>
      <c r="AV42">
        <v>1</v>
      </c>
      <c r="AW42">
        <v>1</v>
      </c>
      <c r="AX42">
        <v>1</v>
      </c>
      <c r="AY42">
        <v>1</v>
      </c>
      <c r="AZ42">
        <v>1</v>
      </c>
      <c r="BA42">
        <v>1</v>
      </c>
      <c r="BB42">
        <v>1</v>
      </c>
      <c r="BC42">
        <v>1</v>
      </c>
      <c r="BD42">
        <v>1</v>
      </c>
      <c r="BE42">
        <v>1</v>
      </c>
      <c r="BF42">
        <v>1E-3</v>
      </c>
      <c r="BG42">
        <v>1</v>
      </c>
      <c r="BH42">
        <v>1</v>
      </c>
      <c r="BI42">
        <v>1</v>
      </c>
      <c r="BJ42">
        <v>1E-3</v>
      </c>
      <c r="BK42">
        <v>1</v>
      </c>
      <c r="BL42">
        <v>1</v>
      </c>
      <c r="BM42">
        <v>1</v>
      </c>
      <c r="BN42">
        <v>1</v>
      </c>
      <c r="BO42">
        <v>1</v>
      </c>
      <c r="BP42">
        <v>1</v>
      </c>
      <c r="BQ42">
        <v>1</v>
      </c>
      <c r="BR42">
        <v>1</v>
      </c>
      <c r="BS42">
        <v>1</v>
      </c>
      <c r="BT42">
        <v>1</v>
      </c>
      <c r="BU42">
        <v>1</v>
      </c>
      <c r="BV42">
        <v>1</v>
      </c>
      <c r="BW42">
        <v>1</v>
      </c>
    </row>
    <row r="43" spans="1:75">
      <c r="A43" s="111"/>
      <c r="B43" s="94"/>
      <c r="C43" s="94"/>
      <c r="D43">
        <f>1-D42</f>
        <v>0.999</v>
      </c>
      <c r="E43">
        <f t="shared" ref="E43:BP43" si="38">1-E42</f>
        <v>0</v>
      </c>
      <c r="F43">
        <f t="shared" si="38"/>
        <v>0</v>
      </c>
      <c r="G43">
        <f t="shared" si="38"/>
        <v>0</v>
      </c>
      <c r="H43">
        <f t="shared" si="38"/>
        <v>0</v>
      </c>
      <c r="I43">
        <f t="shared" si="38"/>
        <v>0</v>
      </c>
      <c r="J43">
        <f t="shared" si="38"/>
        <v>0</v>
      </c>
      <c r="K43">
        <f t="shared" si="38"/>
        <v>0</v>
      </c>
      <c r="L43">
        <f t="shared" si="38"/>
        <v>0</v>
      </c>
      <c r="M43">
        <f t="shared" si="38"/>
        <v>0</v>
      </c>
      <c r="N43">
        <f t="shared" si="38"/>
        <v>0</v>
      </c>
      <c r="O43">
        <f t="shared" si="38"/>
        <v>0</v>
      </c>
      <c r="P43">
        <f t="shared" si="38"/>
        <v>0</v>
      </c>
      <c r="Q43">
        <f t="shared" si="38"/>
        <v>0</v>
      </c>
      <c r="R43">
        <f t="shared" si="38"/>
        <v>0</v>
      </c>
      <c r="S43">
        <f t="shared" si="38"/>
        <v>0</v>
      </c>
      <c r="T43">
        <f t="shared" si="38"/>
        <v>0</v>
      </c>
      <c r="U43">
        <f t="shared" si="38"/>
        <v>0</v>
      </c>
      <c r="V43">
        <f t="shared" si="38"/>
        <v>0.999</v>
      </c>
      <c r="W43">
        <f t="shared" si="38"/>
        <v>0</v>
      </c>
      <c r="X43">
        <f t="shared" si="38"/>
        <v>0</v>
      </c>
      <c r="Y43">
        <f t="shared" si="38"/>
        <v>0</v>
      </c>
      <c r="Z43">
        <f t="shared" si="38"/>
        <v>0</v>
      </c>
      <c r="AA43">
        <f t="shared" si="38"/>
        <v>0</v>
      </c>
      <c r="AB43">
        <f t="shared" si="38"/>
        <v>0</v>
      </c>
      <c r="AC43">
        <f t="shared" si="38"/>
        <v>0</v>
      </c>
      <c r="AD43">
        <f t="shared" si="38"/>
        <v>0</v>
      </c>
      <c r="AE43">
        <f t="shared" si="38"/>
        <v>0</v>
      </c>
      <c r="AF43">
        <f t="shared" si="38"/>
        <v>0.999</v>
      </c>
      <c r="AG43">
        <f t="shared" si="38"/>
        <v>0</v>
      </c>
      <c r="AH43">
        <f t="shared" si="38"/>
        <v>0</v>
      </c>
      <c r="AI43">
        <f t="shared" si="38"/>
        <v>0</v>
      </c>
      <c r="AJ43">
        <f t="shared" si="38"/>
        <v>0</v>
      </c>
      <c r="AK43">
        <f t="shared" si="38"/>
        <v>0</v>
      </c>
      <c r="AL43">
        <f t="shared" si="38"/>
        <v>0</v>
      </c>
      <c r="AM43">
        <f t="shared" si="38"/>
        <v>0</v>
      </c>
      <c r="AN43">
        <f t="shared" si="38"/>
        <v>0</v>
      </c>
      <c r="AO43">
        <f t="shared" si="38"/>
        <v>0</v>
      </c>
      <c r="AP43">
        <f t="shared" si="38"/>
        <v>0</v>
      </c>
      <c r="AQ43">
        <f t="shared" si="38"/>
        <v>0</v>
      </c>
      <c r="AR43">
        <f t="shared" si="38"/>
        <v>0</v>
      </c>
      <c r="AS43">
        <f t="shared" si="38"/>
        <v>0</v>
      </c>
      <c r="AT43">
        <f t="shared" si="38"/>
        <v>0</v>
      </c>
      <c r="AU43">
        <f t="shared" si="38"/>
        <v>0</v>
      </c>
      <c r="AV43">
        <f t="shared" si="38"/>
        <v>0</v>
      </c>
      <c r="AW43">
        <f t="shared" si="38"/>
        <v>0</v>
      </c>
      <c r="AX43">
        <f t="shared" si="38"/>
        <v>0</v>
      </c>
      <c r="AY43">
        <f t="shared" si="38"/>
        <v>0</v>
      </c>
      <c r="AZ43">
        <f t="shared" si="38"/>
        <v>0</v>
      </c>
      <c r="BA43">
        <f t="shared" si="38"/>
        <v>0</v>
      </c>
      <c r="BB43">
        <f t="shared" si="38"/>
        <v>0</v>
      </c>
      <c r="BC43">
        <f t="shared" si="38"/>
        <v>0</v>
      </c>
      <c r="BD43">
        <f t="shared" si="38"/>
        <v>0</v>
      </c>
      <c r="BE43">
        <f t="shared" si="38"/>
        <v>0</v>
      </c>
      <c r="BF43">
        <f t="shared" si="38"/>
        <v>0.999</v>
      </c>
      <c r="BG43">
        <f t="shared" si="38"/>
        <v>0</v>
      </c>
      <c r="BH43">
        <f t="shared" si="38"/>
        <v>0</v>
      </c>
      <c r="BI43">
        <f t="shared" si="38"/>
        <v>0</v>
      </c>
      <c r="BJ43">
        <f t="shared" si="38"/>
        <v>0.999</v>
      </c>
      <c r="BK43">
        <f t="shared" si="38"/>
        <v>0</v>
      </c>
      <c r="BL43">
        <f t="shared" si="38"/>
        <v>0</v>
      </c>
      <c r="BM43">
        <f t="shared" si="38"/>
        <v>0</v>
      </c>
      <c r="BN43">
        <f t="shared" si="38"/>
        <v>0</v>
      </c>
      <c r="BO43">
        <f t="shared" si="38"/>
        <v>0</v>
      </c>
      <c r="BP43">
        <f t="shared" si="38"/>
        <v>0</v>
      </c>
      <c r="BQ43">
        <f t="shared" ref="BQ43:BW43" si="39">1-BQ42</f>
        <v>0</v>
      </c>
      <c r="BR43">
        <f t="shared" si="39"/>
        <v>0</v>
      </c>
      <c r="BS43">
        <f t="shared" si="39"/>
        <v>0</v>
      </c>
      <c r="BT43">
        <f t="shared" si="39"/>
        <v>0</v>
      </c>
      <c r="BU43">
        <f t="shared" si="39"/>
        <v>0</v>
      </c>
      <c r="BV43">
        <f t="shared" si="39"/>
        <v>0</v>
      </c>
      <c r="BW43">
        <f t="shared" si="39"/>
        <v>0</v>
      </c>
    </row>
    <row r="44" spans="1:75" ht="12.75" customHeight="1">
      <c r="A44" s="112"/>
      <c r="B44" s="92" t="s">
        <v>93</v>
      </c>
      <c r="C44" s="92" t="s">
        <v>53</v>
      </c>
      <c r="D44">
        <v>1</v>
      </c>
      <c r="E44">
        <v>1</v>
      </c>
      <c r="F44">
        <v>1</v>
      </c>
      <c r="G44">
        <v>1</v>
      </c>
      <c r="H44">
        <v>1</v>
      </c>
      <c r="I44">
        <v>1</v>
      </c>
      <c r="J44">
        <v>1</v>
      </c>
      <c r="K44">
        <v>1</v>
      </c>
      <c r="L44">
        <v>1</v>
      </c>
      <c r="M44">
        <v>1</v>
      </c>
      <c r="N44">
        <v>1</v>
      </c>
      <c r="O44">
        <v>1E-3</v>
      </c>
      <c r="P44">
        <v>1E-3</v>
      </c>
      <c r="Q44">
        <v>1E-3</v>
      </c>
      <c r="R44">
        <v>1E-3</v>
      </c>
      <c r="S44">
        <v>1E-3</v>
      </c>
      <c r="T44">
        <v>1E-3</v>
      </c>
      <c r="U44">
        <v>1E-3</v>
      </c>
      <c r="V44">
        <v>1E-3</v>
      </c>
      <c r="W44">
        <v>1</v>
      </c>
      <c r="X44">
        <v>1</v>
      </c>
      <c r="Y44">
        <v>1</v>
      </c>
      <c r="Z44">
        <v>1</v>
      </c>
      <c r="AA44">
        <v>1</v>
      </c>
      <c r="AB44">
        <v>1</v>
      </c>
      <c r="AC44">
        <v>1</v>
      </c>
      <c r="AD44">
        <v>1</v>
      </c>
      <c r="AE44">
        <v>1</v>
      </c>
      <c r="AF44">
        <v>1E-3</v>
      </c>
      <c r="AG44">
        <v>1</v>
      </c>
      <c r="AH44">
        <v>1</v>
      </c>
      <c r="AI44">
        <v>1</v>
      </c>
      <c r="AJ44">
        <v>1</v>
      </c>
      <c r="AK44">
        <v>1</v>
      </c>
      <c r="AL44">
        <v>1</v>
      </c>
      <c r="AM44">
        <v>1</v>
      </c>
      <c r="AN44">
        <v>1</v>
      </c>
      <c r="AO44">
        <v>1</v>
      </c>
      <c r="AP44">
        <v>1</v>
      </c>
      <c r="AQ44">
        <v>1</v>
      </c>
      <c r="AR44">
        <v>1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D44">
        <v>1</v>
      </c>
      <c r="BE44">
        <v>1E-3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</row>
    <row r="45" spans="1:75" ht="12.75" customHeight="1">
      <c r="A45" s="112"/>
      <c r="B45" s="94"/>
      <c r="C45" s="94"/>
      <c r="D45">
        <f>1-D44</f>
        <v>0</v>
      </c>
      <c r="E45">
        <f t="shared" ref="E45:BP45" si="40">1-E44</f>
        <v>0</v>
      </c>
      <c r="F45">
        <f t="shared" si="40"/>
        <v>0</v>
      </c>
      <c r="G45">
        <f t="shared" si="40"/>
        <v>0</v>
      </c>
      <c r="H45">
        <f t="shared" si="40"/>
        <v>0</v>
      </c>
      <c r="I45">
        <f t="shared" si="40"/>
        <v>0</v>
      </c>
      <c r="J45">
        <f t="shared" si="40"/>
        <v>0</v>
      </c>
      <c r="K45">
        <f t="shared" si="40"/>
        <v>0</v>
      </c>
      <c r="L45">
        <f t="shared" si="40"/>
        <v>0</v>
      </c>
      <c r="M45">
        <f t="shared" si="40"/>
        <v>0</v>
      </c>
      <c r="N45">
        <f t="shared" si="40"/>
        <v>0</v>
      </c>
      <c r="O45">
        <f t="shared" si="40"/>
        <v>0.999</v>
      </c>
      <c r="P45">
        <f t="shared" si="40"/>
        <v>0.999</v>
      </c>
      <c r="Q45">
        <f t="shared" si="40"/>
        <v>0.999</v>
      </c>
      <c r="R45">
        <f t="shared" si="40"/>
        <v>0.999</v>
      </c>
      <c r="S45">
        <f t="shared" si="40"/>
        <v>0.999</v>
      </c>
      <c r="T45">
        <f t="shared" si="40"/>
        <v>0.999</v>
      </c>
      <c r="U45">
        <f t="shared" si="40"/>
        <v>0.999</v>
      </c>
      <c r="V45">
        <f t="shared" si="40"/>
        <v>0.999</v>
      </c>
      <c r="W45">
        <f t="shared" si="40"/>
        <v>0</v>
      </c>
      <c r="X45">
        <f t="shared" si="40"/>
        <v>0</v>
      </c>
      <c r="Y45">
        <f t="shared" si="40"/>
        <v>0</v>
      </c>
      <c r="Z45">
        <f t="shared" si="40"/>
        <v>0</v>
      </c>
      <c r="AA45">
        <f t="shared" si="40"/>
        <v>0</v>
      </c>
      <c r="AB45">
        <f t="shared" si="40"/>
        <v>0</v>
      </c>
      <c r="AC45">
        <f t="shared" si="40"/>
        <v>0</v>
      </c>
      <c r="AD45">
        <f t="shared" si="40"/>
        <v>0</v>
      </c>
      <c r="AE45">
        <f t="shared" si="40"/>
        <v>0</v>
      </c>
      <c r="AF45">
        <f t="shared" si="40"/>
        <v>0.999</v>
      </c>
      <c r="AG45">
        <f t="shared" si="40"/>
        <v>0</v>
      </c>
      <c r="AH45">
        <f t="shared" si="40"/>
        <v>0</v>
      </c>
      <c r="AI45">
        <f t="shared" si="40"/>
        <v>0</v>
      </c>
      <c r="AJ45">
        <f t="shared" si="40"/>
        <v>0</v>
      </c>
      <c r="AK45">
        <f t="shared" si="40"/>
        <v>0</v>
      </c>
      <c r="AL45">
        <f t="shared" si="40"/>
        <v>0</v>
      </c>
      <c r="AM45">
        <f t="shared" si="40"/>
        <v>0</v>
      </c>
      <c r="AN45">
        <f t="shared" si="40"/>
        <v>0</v>
      </c>
      <c r="AO45">
        <f t="shared" si="40"/>
        <v>0</v>
      </c>
      <c r="AP45">
        <f t="shared" si="40"/>
        <v>0</v>
      </c>
      <c r="AQ45">
        <f t="shared" si="40"/>
        <v>0</v>
      </c>
      <c r="AR45">
        <f t="shared" si="40"/>
        <v>0</v>
      </c>
      <c r="AS45">
        <f t="shared" si="40"/>
        <v>0</v>
      </c>
      <c r="AT45">
        <f t="shared" si="40"/>
        <v>0</v>
      </c>
      <c r="AU45">
        <f t="shared" si="40"/>
        <v>0</v>
      </c>
      <c r="AV45">
        <f t="shared" si="40"/>
        <v>0</v>
      </c>
      <c r="AW45">
        <f t="shared" si="40"/>
        <v>0</v>
      </c>
      <c r="AX45">
        <f t="shared" si="40"/>
        <v>0</v>
      </c>
      <c r="AY45">
        <f t="shared" si="40"/>
        <v>0</v>
      </c>
      <c r="AZ45">
        <f t="shared" si="40"/>
        <v>0</v>
      </c>
      <c r="BA45">
        <f t="shared" si="40"/>
        <v>0</v>
      </c>
      <c r="BB45">
        <f t="shared" si="40"/>
        <v>0</v>
      </c>
      <c r="BC45">
        <f t="shared" si="40"/>
        <v>0</v>
      </c>
      <c r="BD45">
        <f t="shared" si="40"/>
        <v>0</v>
      </c>
      <c r="BE45">
        <f t="shared" si="40"/>
        <v>0.999</v>
      </c>
      <c r="BF45">
        <f t="shared" si="40"/>
        <v>0</v>
      </c>
      <c r="BG45">
        <f t="shared" si="40"/>
        <v>0</v>
      </c>
      <c r="BH45">
        <f t="shared" si="40"/>
        <v>0</v>
      </c>
      <c r="BI45">
        <f t="shared" si="40"/>
        <v>0</v>
      </c>
      <c r="BJ45">
        <f t="shared" si="40"/>
        <v>0</v>
      </c>
      <c r="BK45">
        <f t="shared" si="40"/>
        <v>0</v>
      </c>
      <c r="BL45">
        <f t="shared" si="40"/>
        <v>0</v>
      </c>
      <c r="BM45">
        <f t="shared" si="40"/>
        <v>0</v>
      </c>
      <c r="BN45">
        <f t="shared" si="40"/>
        <v>0</v>
      </c>
      <c r="BO45">
        <f t="shared" si="40"/>
        <v>0</v>
      </c>
      <c r="BP45">
        <f t="shared" si="40"/>
        <v>0</v>
      </c>
      <c r="BQ45">
        <f t="shared" ref="BQ45:BW45" si="41">1-BQ44</f>
        <v>0</v>
      </c>
      <c r="BR45">
        <f t="shared" si="41"/>
        <v>0</v>
      </c>
      <c r="BS45">
        <f t="shared" si="41"/>
        <v>0</v>
      </c>
      <c r="BT45">
        <f t="shared" si="41"/>
        <v>0</v>
      </c>
      <c r="BU45">
        <f t="shared" si="41"/>
        <v>0</v>
      </c>
      <c r="BV45">
        <f t="shared" si="41"/>
        <v>0</v>
      </c>
      <c r="BW45">
        <f t="shared" si="41"/>
        <v>0</v>
      </c>
    </row>
    <row r="46" spans="1:75" ht="28.5">
      <c r="A46" s="112"/>
      <c r="B46" s="92" t="s">
        <v>94</v>
      </c>
      <c r="C46" s="92" t="s">
        <v>53</v>
      </c>
      <c r="D46">
        <v>1E-3</v>
      </c>
      <c r="E46">
        <v>1E-3</v>
      </c>
      <c r="F46">
        <v>1E-3</v>
      </c>
      <c r="G46">
        <v>1E-3</v>
      </c>
      <c r="H46">
        <v>1E-3</v>
      </c>
      <c r="I46">
        <v>1E-3</v>
      </c>
      <c r="J46">
        <v>1E-3</v>
      </c>
      <c r="K46">
        <v>1E-3</v>
      </c>
      <c r="L46">
        <v>1E-3</v>
      </c>
      <c r="M46">
        <v>1E-3</v>
      </c>
      <c r="N46">
        <v>1E-3</v>
      </c>
      <c r="O46">
        <v>1E-3</v>
      </c>
      <c r="P46">
        <v>1</v>
      </c>
      <c r="Q46">
        <v>1E-3</v>
      </c>
      <c r="R46">
        <v>1E-3</v>
      </c>
      <c r="S46">
        <v>1E-3</v>
      </c>
      <c r="T46">
        <v>1E-3</v>
      </c>
      <c r="U46">
        <v>1E-3</v>
      </c>
      <c r="V46">
        <v>1E-3</v>
      </c>
      <c r="W46">
        <v>1E-3</v>
      </c>
      <c r="X46">
        <v>1E-3</v>
      </c>
      <c r="Y46">
        <v>1</v>
      </c>
      <c r="Z46">
        <v>1E-3</v>
      </c>
      <c r="AA46">
        <v>1E-3</v>
      </c>
      <c r="AB46">
        <v>1E-3</v>
      </c>
      <c r="AC46">
        <v>1E-3</v>
      </c>
      <c r="AD46">
        <v>1E-3</v>
      </c>
      <c r="AE46">
        <v>1E-3</v>
      </c>
      <c r="AF46">
        <v>1E-3</v>
      </c>
      <c r="AG46">
        <v>1</v>
      </c>
      <c r="AH46">
        <v>1E-3</v>
      </c>
      <c r="AI46">
        <v>1E-3</v>
      </c>
      <c r="AJ46">
        <v>1E-3</v>
      </c>
      <c r="AK46">
        <v>1</v>
      </c>
      <c r="AL46">
        <v>1</v>
      </c>
      <c r="AM46">
        <v>1</v>
      </c>
      <c r="AN46">
        <v>1</v>
      </c>
      <c r="AO46">
        <v>1E-3</v>
      </c>
      <c r="AP46">
        <v>1E-3</v>
      </c>
      <c r="AQ46">
        <v>1E-3</v>
      </c>
      <c r="AR46">
        <v>1E-3</v>
      </c>
      <c r="AS46">
        <v>1E-3</v>
      </c>
      <c r="AT46">
        <v>1E-3</v>
      </c>
      <c r="AU46">
        <v>1E-3</v>
      </c>
      <c r="AV46">
        <v>1E-3</v>
      </c>
      <c r="AW46">
        <v>1E-3</v>
      </c>
      <c r="AX46">
        <v>1E-3</v>
      </c>
      <c r="AY46">
        <v>1E-3</v>
      </c>
      <c r="AZ46">
        <v>1E-3</v>
      </c>
      <c r="BA46">
        <v>1E-3</v>
      </c>
      <c r="BB46">
        <v>1E-3</v>
      </c>
      <c r="BC46">
        <v>1E-3</v>
      </c>
      <c r="BD46">
        <v>1E-3</v>
      </c>
      <c r="BE46">
        <v>1E-3</v>
      </c>
      <c r="BF46">
        <v>1E-3</v>
      </c>
      <c r="BG46">
        <v>1E-3</v>
      </c>
      <c r="BH46">
        <v>1E-3</v>
      </c>
      <c r="BI46">
        <v>1E-3</v>
      </c>
      <c r="BJ46">
        <v>1E-3</v>
      </c>
      <c r="BK46">
        <v>1E-3</v>
      </c>
      <c r="BL46">
        <v>1E-3</v>
      </c>
      <c r="BM46">
        <v>1E-3</v>
      </c>
      <c r="BN46">
        <v>1E-3</v>
      </c>
      <c r="BO46">
        <v>1E-3</v>
      </c>
      <c r="BP46">
        <v>1E-3</v>
      </c>
      <c r="BQ46">
        <v>1E-3</v>
      </c>
      <c r="BR46">
        <v>1E-3</v>
      </c>
      <c r="BS46">
        <v>1E-3</v>
      </c>
      <c r="BT46">
        <v>1E-3</v>
      </c>
      <c r="BU46">
        <v>1E-3</v>
      </c>
      <c r="BV46">
        <v>1E-3</v>
      </c>
      <c r="BW46">
        <v>1E-3</v>
      </c>
    </row>
    <row r="47" spans="1:75">
      <c r="A47" s="112"/>
      <c r="B47" s="94"/>
      <c r="C47" s="94"/>
      <c r="D47">
        <f>1-D46</f>
        <v>0.999</v>
      </c>
      <c r="E47">
        <f t="shared" ref="E47:BP47" si="42">1-E46</f>
        <v>0.999</v>
      </c>
      <c r="F47">
        <f t="shared" si="42"/>
        <v>0.999</v>
      </c>
      <c r="G47">
        <f t="shared" si="42"/>
        <v>0.999</v>
      </c>
      <c r="H47">
        <f t="shared" si="42"/>
        <v>0.999</v>
      </c>
      <c r="I47">
        <f t="shared" si="42"/>
        <v>0.999</v>
      </c>
      <c r="J47">
        <f t="shared" si="42"/>
        <v>0.999</v>
      </c>
      <c r="K47">
        <f t="shared" si="42"/>
        <v>0.999</v>
      </c>
      <c r="L47">
        <f t="shared" si="42"/>
        <v>0.999</v>
      </c>
      <c r="M47">
        <f t="shared" si="42"/>
        <v>0.999</v>
      </c>
      <c r="N47">
        <f t="shared" si="42"/>
        <v>0.999</v>
      </c>
      <c r="O47">
        <f t="shared" si="42"/>
        <v>0.999</v>
      </c>
      <c r="P47">
        <f t="shared" si="42"/>
        <v>0</v>
      </c>
      <c r="Q47">
        <f t="shared" si="42"/>
        <v>0.999</v>
      </c>
      <c r="R47">
        <f t="shared" si="42"/>
        <v>0.999</v>
      </c>
      <c r="S47">
        <f t="shared" si="42"/>
        <v>0.999</v>
      </c>
      <c r="T47">
        <f t="shared" si="42"/>
        <v>0.999</v>
      </c>
      <c r="U47">
        <f t="shared" si="42"/>
        <v>0.999</v>
      </c>
      <c r="V47">
        <f t="shared" si="42"/>
        <v>0.999</v>
      </c>
      <c r="W47">
        <f t="shared" si="42"/>
        <v>0.999</v>
      </c>
      <c r="X47">
        <f t="shared" si="42"/>
        <v>0.999</v>
      </c>
      <c r="Y47">
        <f t="shared" si="42"/>
        <v>0</v>
      </c>
      <c r="Z47">
        <f t="shared" si="42"/>
        <v>0.999</v>
      </c>
      <c r="AA47">
        <f t="shared" si="42"/>
        <v>0.999</v>
      </c>
      <c r="AB47">
        <f t="shared" si="42"/>
        <v>0.999</v>
      </c>
      <c r="AC47">
        <f t="shared" si="42"/>
        <v>0.999</v>
      </c>
      <c r="AD47">
        <f t="shared" si="42"/>
        <v>0.999</v>
      </c>
      <c r="AE47">
        <f t="shared" si="42"/>
        <v>0.999</v>
      </c>
      <c r="AF47">
        <f t="shared" si="42"/>
        <v>0.999</v>
      </c>
      <c r="AG47">
        <f t="shared" si="42"/>
        <v>0</v>
      </c>
      <c r="AH47">
        <f t="shared" si="42"/>
        <v>0.999</v>
      </c>
      <c r="AI47">
        <f t="shared" si="42"/>
        <v>0.999</v>
      </c>
      <c r="AJ47">
        <f t="shared" si="42"/>
        <v>0.999</v>
      </c>
      <c r="AK47">
        <f t="shared" si="42"/>
        <v>0</v>
      </c>
      <c r="AL47">
        <f t="shared" si="42"/>
        <v>0</v>
      </c>
      <c r="AM47">
        <f t="shared" si="42"/>
        <v>0</v>
      </c>
      <c r="AN47">
        <f t="shared" si="42"/>
        <v>0</v>
      </c>
      <c r="AO47">
        <f t="shared" si="42"/>
        <v>0.999</v>
      </c>
      <c r="AP47">
        <f t="shared" si="42"/>
        <v>0.999</v>
      </c>
      <c r="AQ47">
        <f t="shared" si="42"/>
        <v>0.999</v>
      </c>
      <c r="AR47">
        <f t="shared" si="42"/>
        <v>0.999</v>
      </c>
      <c r="AS47">
        <f t="shared" si="42"/>
        <v>0.999</v>
      </c>
      <c r="AT47">
        <f t="shared" si="42"/>
        <v>0.999</v>
      </c>
      <c r="AU47">
        <f t="shared" si="42"/>
        <v>0.999</v>
      </c>
      <c r="AV47">
        <f t="shared" si="42"/>
        <v>0.999</v>
      </c>
      <c r="AW47">
        <f t="shared" si="42"/>
        <v>0.999</v>
      </c>
      <c r="AX47">
        <f t="shared" si="42"/>
        <v>0.999</v>
      </c>
      <c r="AY47">
        <f t="shared" si="42"/>
        <v>0.999</v>
      </c>
      <c r="AZ47">
        <f t="shared" si="42"/>
        <v>0.999</v>
      </c>
      <c r="BA47">
        <f t="shared" si="42"/>
        <v>0.999</v>
      </c>
      <c r="BB47">
        <f t="shared" si="42"/>
        <v>0.999</v>
      </c>
      <c r="BC47">
        <f t="shared" si="42"/>
        <v>0.999</v>
      </c>
      <c r="BD47">
        <f t="shared" si="42"/>
        <v>0.999</v>
      </c>
      <c r="BE47">
        <f t="shared" si="42"/>
        <v>0.999</v>
      </c>
      <c r="BF47">
        <f t="shared" si="42"/>
        <v>0.999</v>
      </c>
      <c r="BG47">
        <f t="shared" si="42"/>
        <v>0.999</v>
      </c>
      <c r="BH47">
        <f t="shared" si="42"/>
        <v>0.999</v>
      </c>
      <c r="BI47">
        <f t="shared" si="42"/>
        <v>0.999</v>
      </c>
      <c r="BJ47">
        <f t="shared" si="42"/>
        <v>0.999</v>
      </c>
      <c r="BK47">
        <f t="shared" si="42"/>
        <v>0.999</v>
      </c>
      <c r="BL47">
        <f t="shared" si="42"/>
        <v>0.999</v>
      </c>
      <c r="BM47">
        <f t="shared" si="42"/>
        <v>0.999</v>
      </c>
      <c r="BN47">
        <f t="shared" si="42"/>
        <v>0.999</v>
      </c>
      <c r="BO47">
        <f t="shared" si="42"/>
        <v>0.999</v>
      </c>
      <c r="BP47">
        <f t="shared" si="42"/>
        <v>0.999</v>
      </c>
      <c r="BQ47">
        <f t="shared" ref="BQ47:BW47" si="43">1-BQ46</f>
        <v>0.999</v>
      </c>
      <c r="BR47">
        <f t="shared" si="43"/>
        <v>0.999</v>
      </c>
      <c r="BS47">
        <f t="shared" si="43"/>
        <v>0.999</v>
      </c>
      <c r="BT47">
        <f t="shared" si="43"/>
        <v>0.999</v>
      </c>
      <c r="BU47">
        <f t="shared" si="43"/>
        <v>0.999</v>
      </c>
      <c r="BV47">
        <f t="shared" si="43"/>
        <v>0.999</v>
      </c>
      <c r="BW47">
        <f t="shared" si="43"/>
        <v>0.999</v>
      </c>
    </row>
    <row r="48" spans="1:75" ht="57">
      <c r="A48" s="112"/>
      <c r="B48" s="92" t="s">
        <v>95</v>
      </c>
      <c r="C48" s="92" t="s">
        <v>96</v>
      </c>
      <c r="D48">
        <v>0.5</v>
      </c>
      <c r="E48">
        <v>0.5</v>
      </c>
      <c r="F48">
        <v>0.5</v>
      </c>
      <c r="G48">
        <v>0.5</v>
      </c>
      <c r="H48">
        <v>0.5</v>
      </c>
      <c r="I48">
        <v>0.5</v>
      </c>
      <c r="J48">
        <v>0.5</v>
      </c>
      <c r="K48">
        <v>0.5</v>
      </c>
      <c r="L48">
        <v>0.5</v>
      </c>
      <c r="M48">
        <v>0.5</v>
      </c>
      <c r="N48">
        <v>0.5</v>
      </c>
      <c r="O48">
        <v>5.0000000000000001E-4</v>
      </c>
      <c r="P48">
        <v>0.5</v>
      </c>
      <c r="Q48">
        <v>0.5</v>
      </c>
      <c r="R48">
        <v>5.0000000000000001E-4</v>
      </c>
      <c r="S48">
        <v>5.0000000000000001E-4</v>
      </c>
      <c r="T48">
        <v>5.0000000000000001E-4</v>
      </c>
      <c r="U48">
        <v>5.0000000000000001E-4</v>
      </c>
      <c r="V48">
        <v>1</v>
      </c>
      <c r="W48">
        <v>0.5</v>
      </c>
      <c r="X48">
        <v>0.5</v>
      </c>
      <c r="Y48">
        <v>1</v>
      </c>
      <c r="Z48">
        <v>5.0000000000000001E-4</v>
      </c>
      <c r="AA48">
        <v>5.0000000000000001E-4</v>
      </c>
      <c r="AB48">
        <v>5.0000000000000001E-4</v>
      </c>
      <c r="AC48">
        <v>0.5</v>
      </c>
      <c r="AD48">
        <v>0.5</v>
      </c>
      <c r="AE48">
        <v>0</v>
      </c>
      <c r="AF48">
        <v>5.0000000000000001E-4</v>
      </c>
      <c r="AG48">
        <v>1</v>
      </c>
      <c r="AH48">
        <v>5.0000000000000001E-4</v>
      </c>
      <c r="AI48">
        <v>0.5</v>
      </c>
      <c r="AJ48">
        <v>1</v>
      </c>
      <c r="AK48">
        <v>1</v>
      </c>
      <c r="AL48">
        <v>1</v>
      </c>
      <c r="AM48">
        <v>1</v>
      </c>
      <c r="AN48">
        <v>1</v>
      </c>
      <c r="AO48">
        <v>5.0000000000000001E-4</v>
      </c>
      <c r="AP48">
        <v>1</v>
      </c>
      <c r="AQ48">
        <v>0.5</v>
      </c>
      <c r="AR48">
        <v>0.5</v>
      </c>
      <c r="AS48">
        <v>0.5</v>
      </c>
      <c r="AT48">
        <v>0.5</v>
      </c>
      <c r="AU48">
        <v>0.5</v>
      </c>
      <c r="AV48">
        <v>0.5</v>
      </c>
      <c r="AW48">
        <v>0.5</v>
      </c>
      <c r="AX48">
        <v>0.5</v>
      </c>
      <c r="AY48">
        <v>0.5</v>
      </c>
      <c r="AZ48">
        <v>0.5</v>
      </c>
      <c r="BA48">
        <v>0.5</v>
      </c>
      <c r="BB48">
        <v>0.5</v>
      </c>
      <c r="BC48">
        <v>0.5</v>
      </c>
      <c r="BD48">
        <v>0.5</v>
      </c>
      <c r="BE48">
        <v>5.0000000000000001E-4</v>
      </c>
      <c r="BF48">
        <v>5.0000000000000001E-4</v>
      </c>
      <c r="BG48">
        <v>0.5</v>
      </c>
      <c r="BH48">
        <v>0.5</v>
      </c>
      <c r="BI48">
        <v>0.5</v>
      </c>
      <c r="BJ48">
        <v>1</v>
      </c>
      <c r="BK48">
        <v>5.0000000000000001E-4</v>
      </c>
      <c r="BL48">
        <v>5.0000000000000001E-4</v>
      </c>
      <c r="BM48">
        <v>5.0000000000000001E-4</v>
      </c>
      <c r="BN48">
        <v>0.5</v>
      </c>
      <c r="BO48">
        <v>5.0000000000000001E-4</v>
      </c>
      <c r="BP48">
        <v>5.0000000000000001E-4</v>
      </c>
      <c r="BQ48">
        <v>5.0000000000000001E-4</v>
      </c>
      <c r="BR48">
        <v>5.0000000000000001E-4</v>
      </c>
      <c r="BS48">
        <v>5.0000000000000001E-4</v>
      </c>
      <c r="BT48">
        <v>1</v>
      </c>
      <c r="BU48">
        <v>5.0000000000000001E-4</v>
      </c>
      <c r="BV48">
        <v>5.0000000000000001E-4</v>
      </c>
      <c r="BW48">
        <v>5.0000000000000001E-4</v>
      </c>
    </row>
    <row r="49" spans="1:75">
      <c r="A49" s="112"/>
      <c r="B49" s="94"/>
      <c r="C49" s="94"/>
      <c r="D49">
        <f>1-D48</f>
        <v>0.5</v>
      </c>
      <c r="E49">
        <f t="shared" ref="E49:BP49" si="44">1-E48</f>
        <v>0.5</v>
      </c>
      <c r="F49">
        <f t="shared" si="44"/>
        <v>0.5</v>
      </c>
      <c r="G49">
        <f t="shared" si="44"/>
        <v>0.5</v>
      </c>
      <c r="H49">
        <f t="shared" si="44"/>
        <v>0.5</v>
      </c>
      <c r="I49">
        <f t="shared" si="44"/>
        <v>0.5</v>
      </c>
      <c r="J49">
        <f t="shared" si="44"/>
        <v>0.5</v>
      </c>
      <c r="K49">
        <f t="shared" si="44"/>
        <v>0.5</v>
      </c>
      <c r="L49">
        <f t="shared" si="44"/>
        <v>0.5</v>
      </c>
      <c r="M49">
        <f t="shared" si="44"/>
        <v>0.5</v>
      </c>
      <c r="N49">
        <f t="shared" si="44"/>
        <v>0.5</v>
      </c>
      <c r="O49">
        <f t="shared" si="44"/>
        <v>0.99950000000000006</v>
      </c>
      <c r="P49">
        <f t="shared" si="44"/>
        <v>0.5</v>
      </c>
      <c r="Q49">
        <f t="shared" si="44"/>
        <v>0.5</v>
      </c>
      <c r="R49">
        <f t="shared" si="44"/>
        <v>0.99950000000000006</v>
      </c>
      <c r="S49">
        <f t="shared" si="44"/>
        <v>0.99950000000000006</v>
      </c>
      <c r="T49">
        <f t="shared" si="44"/>
        <v>0.99950000000000006</v>
      </c>
      <c r="U49">
        <f t="shared" si="44"/>
        <v>0.99950000000000006</v>
      </c>
      <c r="V49">
        <f t="shared" si="44"/>
        <v>0</v>
      </c>
      <c r="W49">
        <f t="shared" si="44"/>
        <v>0.5</v>
      </c>
      <c r="X49">
        <f t="shared" si="44"/>
        <v>0.5</v>
      </c>
      <c r="Y49">
        <f t="shared" si="44"/>
        <v>0</v>
      </c>
      <c r="Z49">
        <f t="shared" si="44"/>
        <v>0.99950000000000006</v>
      </c>
      <c r="AA49">
        <f t="shared" si="44"/>
        <v>0.99950000000000006</v>
      </c>
      <c r="AB49">
        <f t="shared" si="44"/>
        <v>0.99950000000000006</v>
      </c>
      <c r="AC49">
        <f t="shared" si="44"/>
        <v>0.5</v>
      </c>
      <c r="AD49">
        <f t="shared" si="44"/>
        <v>0.5</v>
      </c>
      <c r="AE49">
        <f t="shared" si="44"/>
        <v>1</v>
      </c>
      <c r="AF49">
        <f t="shared" si="44"/>
        <v>0.99950000000000006</v>
      </c>
      <c r="AG49">
        <f t="shared" si="44"/>
        <v>0</v>
      </c>
      <c r="AH49">
        <f t="shared" si="44"/>
        <v>0.99950000000000006</v>
      </c>
      <c r="AI49">
        <f t="shared" si="44"/>
        <v>0.5</v>
      </c>
      <c r="AJ49">
        <f t="shared" si="44"/>
        <v>0</v>
      </c>
      <c r="AK49">
        <f t="shared" si="44"/>
        <v>0</v>
      </c>
      <c r="AL49">
        <f t="shared" si="44"/>
        <v>0</v>
      </c>
      <c r="AM49">
        <f t="shared" si="44"/>
        <v>0</v>
      </c>
      <c r="AN49">
        <f t="shared" si="44"/>
        <v>0</v>
      </c>
      <c r="AO49">
        <f t="shared" si="44"/>
        <v>0.99950000000000006</v>
      </c>
      <c r="AP49">
        <f t="shared" si="44"/>
        <v>0</v>
      </c>
      <c r="AQ49">
        <f t="shared" si="44"/>
        <v>0.5</v>
      </c>
      <c r="AR49">
        <f t="shared" si="44"/>
        <v>0.5</v>
      </c>
      <c r="AS49">
        <f t="shared" si="44"/>
        <v>0.5</v>
      </c>
      <c r="AT49">
        <f t="shared" si="44"/>
        <v>0.5</v>
      </c>
      <c r="AU49">
        <f t="shared" si="44"/>
        <v>0.5</v>
      </c>
      <c r="AV49">
        <f t="shared" si="44"/>
        <v>0.5</v>
      </c>
      <c r="AW49">
        <f t="shared" si="44"/>
        <v>0.5</v>
      </c>
      <c r="AX49">
        <f t="shared" si="44"/>
        <v>0.5</v>
      </c>
      <c r="AY49">
        <f t="shared" si="44"/>
        <v>0.5</v>
      </c>
      <c r="AZ49">
        <f t="shared" si="44"/>
        <v>0.5</v>
      </c>
      <c r="BA49">
        <f t="shared" si="44"/>
        <v>0.5</v>
      </c>
      <c r="BB49">
        <f t="shared" si="44"/>
        <v>0.5</v>
      </c>
      <c r="BC49">
        <f t="shared" si="44"/>
        <v>0.5</v>
      </c>
      <c r="BD49">
        <f t="shared" si="44"/>
        <v>0.5</v>
      </c>
      <c r="BE49">
        <f t="shared" si="44"/>
        <v>0.99950000000000006</v>
      </c>
      <c r="BF49">
        <f t="shared" si="44"/>
        <v>0.99950000000000006</v>
      </c>
      <c r="BG49">
        <f t="shared" si="44"/>
        <v>0.5</v>
      </c>
      <c r="BH49">
        <f t="shared" si="44"/>
        <v>0.5</v>
      </c>
      <c r="BI49">
        <f t="shared" si="44"/>
        <v>0.5</v>
      </c>
      <c r="BJ49">
        <f t="shared" si="44"/>
        <v>0</v>
      </c>
      <c r="BK49">
        <f t="shared" si="44"/>
        <v>0.99950000000000006</v>
      </c>
      <c r="BL49">
        <f t="shared" si="44"/>
        <v>0.99950000000000006</v>
      </c>
      <c r="BM49">
        <f t="shared" si="44"/>
        <v>0.99950000000000006</v>
      </c>
      <c r="BN49">
        <f t="shared" si="44"/>
        <v>0.5</v>
      </c>
      <c r="BO49">
        <f t="shared" si="44"/>
        <v>0.99950000000000006</v>
      </c>
      <c r="BP49">
        <f t="shared" si="44"/>
        <v>0.99950000000000006</v>
      </c>
      <c r="BQ49">
        <f t="shared" ref="BQ49:BW49" si="45">1-BQ48</f>
        <v>0.99950000000000006</v>
      </c>
      <c r="BR49">
        <f t="shared" si="45"/>
        <v>0.99950000000000006</v>
      </c>
      <c r="BS49">
        <f t="shared" si="45"/>
        <v>0.99950000000000006</v>
      </c>
      <c r="BT49">
        <f t="shared" si="45"/>
        <v>0</v>
      </c>
      <c r="BU49">
        <f t="shared" si="45"/>
        <v>0.99950000000000006</v>
      </c>
      <c r="BV49">
        <f t="shared" si="45"/>
        <v>0.99950000000000006</v>
      </c>
      <c r="BW49">
        <f t="shared" si="45"/>
        <v>0.99950000000000006</v>
      </c>
    </row>
    <row r="50" spans="1:75" ht="14.25">
      <c r="A50" s="112"/>
      <c r="B50" s="92" t="s">
        <v>97</v>
      </c>
      <c r="C50" s="92" t="s">
        <v>30</v>
      </c>
      <c r="D50">
        <v>1.4999999999999999E-2</v>
      </c>
      <c r="E50">
        <v>6.9999999999999999E-4</v>
      </c>
      <c r="F50">
        <v>5.0000000000000001E-4</v>
      </c>
      <c r="G50">
        <v>6.5000000000000006E-3</v>
      </c>
      <c r="H50">
        <v>5.0000000000000001E-3</v>
      </c>
      <c r="I50">
        <v>3.7499999999999999E-2</v>
      </c>
      <c r="J50">
        <v>0.3</v>
      </c>
      <c r="K50">
        <v>0.01</v>
      </c>
      <c r="L50">
        <v>0.25</v>
      </c>
      <c r="M50">
        <v>0.01</v>
      </c>
      <c r="N50">
        <v>0.7</v>
      </c>
      <c r="O50">
        <v>0.12150000000000001</v>
      </c>
      <c r="P50">
        <v>0.05</v>
      </c>
      <c r="Q50">
        <v>0.05</v>
      </c>
      <c r="R50">
        <v>0.08</v>
      </c>
      <c r="S50">
        <v>0.15</v>
      </c>
      <c r="T50">
        <v>7.4999999999999997E-2</v>
      </c>
      <c r="U50">
        <v>0.13999999999999999</v>
      </c>
      <c r="V50">
        <v>5.0000000000000002E-5</v>
      </c>
      <c r="W50">
        <v>0.16499999999999998</v>
      </c>
      <c r="X50">
        <v>8.4999999999999992E-2</v>
      </c>
      <c r="Y50">
        <v>7.4999999999999997E-2</v>
      </c>
      <c r="Z50">
        <v>0.05</v>
      </c>
      <c r="AA50">
        <v>0.39500000000000002</v>
      </c>
      <c r="AB50">
        <v>6.5000000000000002E-2</v>
      </c>
      <c r="AC50">
        <v>0.05</v>
      </c>
      <c r="AD50">
        <v>0.1</v>
      </c>
      <c r="AE50">
        <v>0.1</v>
      </c>
      <c r="AF50">
        <v>4.2499999999999996E-2</v>
      </c>
      <c r="AG50">
        <v>6.7500000000000004E-2</v>
      </c>
      <c r="AH50">
        <v>1.7499999999999998E-2</v>
      </c>
      <c r="AI50">
        <v>0.13500000000000001</v>
      </c>
      <c r="AJ50">
        <v>0.32400000000000001</v>
      </c>
      <c r="AK50">
        <v>6.7000000000000004E-2</v>
      </c>
      <c r="AL50">
        <v>0.13</v>
      </c>
      <c r="AM50">
        <v>0.13999999999999999</v>
      </c>
      <c r="AN50">
        <v>0.15</v>
      </c>
      <c r="AO50">
        <v>0.15</v>
      </c>
      <c r="AP50">
        <v>5.5000000000000007E-2</v>
      </c>
      <c r="AQ50">
        <v>3.1250000000000001E-4</v>
      </c>
      <c r="AR50">
        <v>2.5900000000000001E-4</v>
      </c>
      <c r="AS50">
        <v>2.6250000000000004E-4</v>
      </c>
      <c r="AT50">
        <v>1.9E-2</v>
      </c>
      <c r="AU50">
        <v>3.0599999999999999E-2</v>
      </c>
      <c r="AV50">
        <v>1.4999999999999999E-2</v>
      </c>
      <c r="AW50">
        <v>2.2450000000000001E-2</v>
      </c>
      <c r="AX50">
        <v>4.3499999999999997E-2</v>
      </c>
      <c r="AY50">
        <v>0.02</v>
      </c>
      <c r="AZ50">
        <v>2.5000000000000001E-2</v>
      </c>
      <c r="BA50">
        <v>0.33350000000000002</v>
      </c>
      <c r="BB50">
        <v>2.35E-2</v>
      </c>
      <c r="BC50">
        <v>6.25E-2</v>
      </c>
      <c r="BD50">
        <v>0.15</v>
      </c>
      <c r="BE50">
        <v>5.0000000000000002E-5</v>
      </c>
      <c r="BF50">
        <v>1E-3</v>
      </c>
      <c r="BG50">
        <v>6.5000000000000006E-3</v>
      </c>
      <c r="BH50">
        <v>1</v>
      </c>
      <c r="BI50">
        <v>0.25</v>
      </c>
      <c r="BJ50">
        <v>5.0000000000000001E-3</v>
      </c>
      <c r="BK50">
        <v>2.5000000000000001E-2</v>
      </c>
      <c r="BL50">
        <v>1.4999999999999999E-2</v>
      </c>
      <c r="BM50">
        <v>1E-3</v>
      </c>
      <c r="BN50">
        <v>0.26300000000000001</v>
      </c>
      <c r="BO50">
        <v>0.11000000000000001</v>
      </c>
      <c r="BP50">
        <v>0.15</v>
      </c>
      <c r="BQ50">
        <v>3.5999999999999997E-2</v>
      </c>
      <c r="BR50">
        <v>4.1499999999999995E-2</v>
      </c>
      <c r="BS50">
        <v>4.1499999999999995E-2</v>
      </c>
      <c r="BT50">
        <v>0.23799999999999999</v>
      </c>
      <c r="BU50">
        <v>4.1499999999999995E-2</v>
      </c>
      <c r="BV50">
        <v>0.14450000000000002</v>
      </c>
      <c r="BW50">
        <v>6.4999999999999997E-4</v>
      </c>
    </row>
    <row r="51" spans="1:75">
      <c r="A51" s="112"/>
      <c r="B51" s="94"/>
      <c r="C51" s="94"/>
      <c r="D51">
        <f>1-D50</f>
        <v>0.98499999999999999</v>
      </c>
      <c r="E51">
        <f t="shared" ref="E51:BP51" si="46">1-E50</f>
        <v>0.99929999999999997</v>
      </c>
      <c r="F51">
        <f t="shared" si="46"/>
        <v>0.99950000000000006</v>
      </c>
      <c r="G51">
        <f t="shared" si="46"/>
        <v>0.99350000000000005</v>
      </c>
      <c r="H51">
        <f t="shared" si="46"/>
        <v>0.995</v>
      </c>
      <c r="I51">
        <f t="shared" si="46"/>
        <v>0.96250000000000002</v>
      </c>
      <c r="J51">
        <f t="shared" si="46"/>
        <v>0.7</v>
      </c>
      <c r="K51">
        <f t="shared" si="46"/>
        <v>0.99</v>
      </c>
      <c r="L51">
        <f t="shared" si="46"/>
        <v>0.75</v>
      </c>
      <c r="M51">
        <f t="shared" si="46"/>
        <v>0.99</v>
      </c>
      <c r="N51">
        <f t="shared" si="46"/>
        <v>0.30000000000000004</v>
      </c>
      <c r="O51">
        <f t="shared" si="46"/>
        <v>0.87849999999999995</v>
      </c>
      <c r="P51">
        <f t="shared" si="46"/>
        <v>0.95</v>
      </c>
      <c r="Q51">
        <f t="shared" si="46"/>
        <v>0.95</v>
      </c>
      <c r="R51">
        <f t="shared" si="46"/>
        <v>0.92</v>
      </c>
      <c r="S51">
        <f t="shared" si="46"/>
        <v>0.85</v>
      </c>
      <c r="T51">
        <f t="shared" si="46"/>
        <v>0.92500000000000004</v>
      </c>
      <c r="U51">
        <f t="shared" si="46"/>
        <v>0.86</v>
      </c>
      <c r="V51">
        <f t="shared" si="46"/>
        <v>0.99995000000000001</v>
      </c>
      <c r="W51">
        <f t="shared" si="46"/>
        <v>0.83499999999999996</v>
      </c>
      <c r="X51">
        <f t="shared" si="46"/>
        <v>0.91500000000000004</v>
      </c>
      <c r="Y51">
        <f t="shared" si="46"/>
        <v>0.92500000000000004</v>
      </c>
      <c r="Z51">
        <f t="shared" si="46"/>
        <v>0.95</v>
      </c>
      <c r="AA51">
        <f t="shared" si="46"/>
        <v>0.60499999999999998</v>
      </c>
      <c r="AB51">
        <f t="shared" si="46"/>
        <v>0.93500000000000005</v>
      </c>
      <c r="AC51">
        <f t="shared" si="46"/>
        <v>0.95</v>
      </c>
      <c r="AD51">
        <f t="shared" si="46"/>
        <v>0.9</v>
      </c>
      <c r="AE51">
        <f t="shared" si="46"/>
        <v>0.9</v>
      </c>
      <c r="AF51">
        <f t="shared" si="46"/>
        <v>0.95750000000000002</v>
      </c>
      <c r="AG51">
        <f t="shared" si="46"/>
        <v>0.9325</v>
      </c>
      <c r="AH51">
        <f t="shared" si="46"/>
        <v>0.98250000000000004</v>
      </c>
      <c r="AI51">
        <f t="shared" si="46"/>
        <v>0.86499999999999999</v>
      </c>
      <c r="AJ51">
        <f t="shared" si="46"/>
        <v>0.67599999999999993</v>
      </c>
      <c r="AK51">
        <f t="shared" si="46"/>
        <v>0.93300000000000005</v>
      </c>
      <c r="AL51">
        <f t="shared" si="46"/>
        <v>0.87</v>
      </c>
      <c r="AM51">
        <f t="shared" si="46"/>
        <v>0.86</v>
      </c>
      <c r="AN51">
        <f t="shared" si="46"/>
        <v>0.85</v>
      </c>
      <c r="AO51">
        <f t="shared" si="46"/>
        <v>0.85</v>
      </c>
      <c r="AP51">
        <f t="shared" si="46"/>
        <v>0.94499999999999995</v>
      </c>
      <c r="AQ51">
        <f t="shared" si="46"/>
        <v>0.99968749999999995</v>
      </c>
      <c r="AR51">
        <f t="shared" si="46"/>
        <v>0.99974099999999999</v>
      </c>
      <c r="AS51">
        <f t="shared" si="46"/>
        <v>0.99973749999999995</v>
      </c>
      <c r="AT51">
        <f t="shared" si="46"/>
        <v>0.98099999999999998</v>
      </c>
      <c r="AU51">
        <f t="shared" si="46"/>
        <v>0.96940000000000004</v>
      </c>
      <c r="AV51">
        <f t="shared" si="46"/>
        <v>0.98499999999999999</v>
      </c>
      <c r="AW51">
        <f t="shared" si="46"/>
        <v>0.97755000000000003</v>
      </c>
      <c r="AX51">
        <f t="shared" si="46"/>
        <v>0.95650000000000002</v>
      </c>
      <c r="AY51">
        <f t="shared" si="46"/>
        <v>0.98</v>
      </c>
      <c r="AZ51">
        <f t="shared" si="46"/>
        <v>0.97499999999999998</v>
      </c>
      <c r="BA51">
        <f t="shared" si="46"/>
        <v>0.66649999999999998</v>
      </c>
      <c r="BB51">
        <f t="shared" si="46"/>
        <v>0.97650000000000003</v>
      </c>
      <c r="BC51">
        <f t="shared" si="46"/>
        <v>0.9375</v>
      </c>
      <c r="BD51">
        <f t="shared" si="46"/>
        <v>0.85</v>
      </c>
      <c r="BE51">
        <f t="shared" si="46"/>
        <v>0.99995000000000001</v>
      </c>
      <c r="BF51">
        <f t="shared" si="46"/>
        <v>0.999</v>
      </c>
      <c r="BG51">
        <f t="shared" si="46"/>
        <v>0.99350000000000005</v>
      </c>
      <c r="BH51">
        <f t="shared" si="46"/>
        <v>0</v>
      </c>
      <c r="BI51">
        <f t="shared" si="46"/>
        <v>0.75</v>
      </c>
      <c r="BJ51">
        <f t="shared" si="46"/>
        <v>0.995</v>
      </c>
      <c r="BK51">
        <f t="shared" si="46"/>
        <v>0.97499999999999998</v>
      </c>
      <c r="BL51">
        <f t="shared" si="46"/>
        <v>0.98499999999999999</v>
      </c>
      <c r="BM51">
        <f t="shared" si="46"/>
        <v>0.999</v>
      </c>
      <c r="BN51">
        <f t="shared" si="46"/>
        <v>0.73699999999999999</v>
      </c>
      <c r="BO51">
        <f t="shared" si="46"/>
        <v>0.89</v>
      </c>
      <c r="BP51">
        <f t="shared" si="46"/>
        <v>0.85</v>
      </c>
      <c r="BQ51">
        <f t="shared" ref="BQ51:BW51" si="47">1-BQ50</f>
        <v>0.96399999999999997</v>
      </c>
      <c r="BR51">
        <f t="shared" si="47"/>
        <v>0.95850000000000002</v>
      </c>
      <c r="BS51">
        <f t="shared" si="47"/>
        <v>0.95850000000000002</v>
      </c>
      <c r="BT51">
        <f t="shared" si="47"/>
        <v>0.76200000000000001</v>
      </c>
      <c r="BU51">
        <f t="shared" si="47"/>
        <v>0.95850000000000002</v>
      </c>
      <c r="BV51">
        <f t="shared" si="47"/>
        <v>0.85549999999999993</v>
      </c>
      <c r="BW51">
        <f t="shared" si="47"/>
        <v>0.99934999999999996</v>
      </c>
    </row>
    <row r="52" spans="1:75" ht="42.75">
      <c r="A52" s="111" t="s">
        <v>110</v>
      </c>
      <c r="B52" s="92" t="s">
        <v>98</v>
      </c>
      <c r="C52" s="92" t="s">
        <v>54</v>
      </c>
      <c r="D52">
        <v>4.0000000000000001E-3</v>
      </c>
      <c r="E52">
        <v>2E-3</v>
      </c>
      <c r="F52">
        <v>2E-3</v>
      </c>
      <c r="G52">
        <v>2E-3</v>
      </c>
      <c r="H52">
        <v>2E-3</v>
      </c>
      <c r="I52">
        <v>4.0000000000000001E-3</v>
      </c>
      <c r="J52">
        <v>4.0000000000000001E-3</v>
      </c>
      <c r="K52">
        <v>2E-3</v>
      </c>
      <c r="L52">
        <v>1.9999999999999999E-6</v>
      </c>
      <c r="M52">
        <v>2E-3</v>
      </c>
      <c r="N52">
        <v>2E-3</v>
      </c>
      <c r="O52">
        <v>0.01</v>
      </c>
      <c r="P52">
        <v>4.0000000000000001E-3</v>
      </c>
      <c r="Q52">
        <v>8.0000000000000002E-3</v>
      </c>
      <c r="R52">
        <v>4.0000000000000001E-3</v>
      </c>
      <c r="S52">
        <v>8.0000000000000002E-3</v>
      </c>
      <c r="T52">
        <v>8.0000000000000002E-3</v>
      </c>
      <c r="U52">
        <v>6.0000000000000001E-3</v>
      </c>
      <c r="V52">
        <v>1.9999999999999999E-6</v>
      </c>
      <c r="W52">
        <v>2E-3</v>
      </c>
      <c r="X52">
        <v>0.01</v>
      </c>
      <c r="Y52">
        <v>1.6E-2</v>
      </c>
      <c r="Z52">
        <v>4.0000000000000001E-3</v>
      </c>
      <c r="AA52">
        <v>0.16</v>
      </c>
      <c r="AB52">
        <v>4.0000000000000001E-3</v>
      </c>
      <c r="AC52">
        <v>4.0000000000000001E-3</v>
      </c>
      <c r="AD52">
        <v>4.0000000000000001E-3</v>
      </c>
      <c r="AE52">
        <v>2E-3</v>
      </c>
      <c r="AF52">
        <v>2E-3</v>
      </c>
      <c r="AG52">
        <v>8.0000000000000002E-3</v>
      </c>
      <c r="AH52">
        <v>1</v>
      </c>
      <c r="AI52">
        <v>0.01</v>
      </c>
      <c r="AJ52">
        <v>8.0000000000000002E-3</v>
      </c>
      <c r="AK52">
        <v>4.0000000000000001E-3</v>
      </c>
      <c r="AL52">
        <v>8.0000000000000002E-3</v>
      </c>
      <c r="AM52">
        <v>4.0000000000000001E-3</v>
      </c>
      <c r="AN52">
        <v>4.0000000000000001E-3</v>
      </c>
      <c r="AO52">
        <v>4.0000000000000001E-3</v>
      </c>
      <c r="AP52">
        <v>2.4E-2</v>
      </c>
      <c r="AQ52">
        <v>2E-3</v>
      </c>
      <c r="AR52">
        <v>2E-3</v>
      </c>
      <c r="AS52">
        <v>2E-3</v>
      </c>
      <c r="AT52">
        <v>2E-3</v>
      </c>
      <c r="AU52">
        <v>2E-3</v>
      </c>
      <c r="AV52">
        <v>6.0000000000000001E-3</v>
      </c>
      <c r="AW52">
        <v>4.0000000000000001E-3</v>
      </c>
      <c r="AX52">
        <v>4.0000000000000001E-3</v>
      </c>
      <c r="AY52">
        <v>2E-3</v>
      </c>
      <c r="AZ52">
        <v>2E-3</v>
      </c>
      <c r="BA52">
        <v>2E-3</v>
      </c>
      <c r="BB52">
        <v>2E-3</v>
      </c>
      <c r="BC52">
        <v>2E-3</v>
      </c>
      <c r="BD52">
        <v>4.0000000000000001E-3</v>
      </c>
      <c r="BE52">
        <v>2E-3</v>
      </c>
      <c r="BF52">
        <v>2E-3</v>
      </c>
      <c r="BG52">
        <v>2E-3</v>
      </c>
      <c r="BH52">
        <v>4.0000000000000001E-3</v>
      </c>
      <c r="BI52">
        <v>6.0000000000000001E-3</v>
      </c>
      <c r="BJ52">
        <v>2E-3</v>
      </c>
      <c r="BK52">
        <v>2E-3</v>
      </c>
      <c r="BL52">
        <v>2E-3</v>
      </c>
      <c r="BM52">
        <v>2E-3</v>
      </c>
      <c r="BN52">
        <v>8.0000000000000002E-3</v>
      </c>
      <c r="BO52">
        <v>8.0000000000000002E-3</v>
      </c>
      <c r="BP52">
        <v>1.9999999999999999E-6</v>
      </c>
      <c r="BQ52">
        <v>2E-3</v>
      </c>
      <c r="BR52">
        <v>2E-3</v>
      </c>
      <c r="BS52">
        <v>2E-3</v>
      </c>
      <c r="BT52">
        <v>8.0000000000000002E-3</v>
      </c>
      <c r="BU52">
        <v>2E-3</v>
      </c>
      <c r="BV52">
        <v>2E-3</v>
      </c>
      <c r="BW52">
        <v>2E-3</v>
      </c>
    </row>
    <row r="53" spans="1:75">
      <c r="A53" s="111"/>
      <c r="B53" s="94"/>
      <c r="C53" s="94"/>
      <c r="D53">
        <f>1-D52</f>
        <v>0.996</v>
      </c>
      <c r="E53">
        <f t="shared" ref="E53:BP53" si="48">1-E52</f>
        <v>0.998</v>
      </c>
      <c r="F53">
        <f t="shared" si="48"/>
        <v>0.998</v>
      </c>
      <c r="G53">
        <f t="shared" si="48"/>
        <v>0.998</v>
      </c>
      <c r="H53">
        <f t="shared" si="48"/>
        <v>0.998</v>
      </c>
      <c r="I53">
        <f t="shared" si="48"/>
        <v>0.996</v>
      </c>
      <c r="J53">
        <f t="shared" si="48"/>
        <v>0.996</v>
      </c>
      <c r="K53">
        <f t="shared" si="48"/>
        <v>0.998</v>
      </c>
      <c r="L53">
        <f t="shared" si="48"/>
        <v>0.99999800000000005</v>
      </c>
      <c r="M53">
        <f t="shared" si="48"/>
        <v>0.998</v>
      </c>
      <c r="N53">
        <f t="shared" si="48"/>
        <v>0.998</v>
      </c>
      <c r="O53">
        <f t="shared" si="48"/>
        <v>0.99</v>
      </c>
      <c r="P53">
        <f t="shared" si="48"/>
        <v>0.996</v>
      </c>
      <c r="Q53">
        <f t="shared" si="48"/>
        <v>0.99199999999999999</v>
      </c>
      <c r="R53">
        <f t="shared" si="48"/>
        <v>0.996</v>
      </c>
      <c r="S53">
        <f t="shared" si="48"/>
        <v>0.99199999999999999</v>
      </c>
      <c r="T53">
        <f t="shared" si="48"/>
        <v>0.99199999999999999</v>
      </c>
      <c r="U53">
        <f t="shared" si="48"/>
        <v>0.99399999999999999</v>
      </c>
      <c r="V53">
        <f t="shared" si="48"/>
        <v>0.99999800000000005</v>
      </c>
      <c r="W53">
        <f t="shared" si="48"/>
        <v>0.998</v>
      </c>
      <c r="X53">
        <f t="shared" si="48"/>
        <v>0.99</v>
      </c>
      <c r="Y53">
        <f t="shared" si="48"/>
        <v>0.98399999999999999</v>
      </c>
      <c r="Z53">
        <f t="shared" si="48"/>
        <v>0.996</v>
      </c>
      <c r="AA53">
        <f t="shared" si="48"/>
        <v>0.84</v>
      </c>
      <c r="AB53">
        <f t="shared" si="48"/>
        <v>0.996</v>
      </c>
      <c r="AC53">
        <f t="shared" si="48"/>
        <v>0.996</v>
      </c>
      <c r="AD53">
        <f t="shared" si="48"/>
        <v>0.996</v>
      </c>
      <c r="AE53">
        <f t="shared" si="48"/>
        <v>0.998</v>
      </c>
      <c r="AF53">
        <f t="shared" si="48"/>
        <v>0.998</v>
      </c>
      <c r="AG53">
        <f t="shared" si="48"/>
        <v>0.99199999999999999</v>
      </c>
      <c r="AH53">
        <f t="shared" si="48"/>
        <v>0</v>
      </c>
      <c r="AI53">
        <f t="shared" si="48"/>
        <v>0.99</v>
      </c>
      <c r="AJ53">
        <f t="shared" si="48"/>
        <v>0.99199999999999999</v>
      </c>
      <c r="AK53">
        <f t="shared" si="48"/>
        <v>0.996</v>
      </c>
      <c r="AL53">
        <f t="shared" si="48"/>
        <v>0.99199999999999999</v>
      </c>
      <c r="AM53">
        <f t="shared" si="48"/>
        <v>0.996</v>
      </c>
      <c r="AN53">
        <f t="shared" si="48"/>
        <v>0.996</v>
      </c>
      <c r="AO53">
        <f t="shared" si="48"/>
        <v>0.996</v>
      </c>
      <c r="AP53">
        <f t="shared" si="48"/>
        <v>0.97599999999999998</v>
      </c>
      <c r="AQ53">
        <f t="shared" si="48"/>
        <v>0.998</v>
      </c>
      <c r="AR53">
        <f t="shared" si="48"/>
        <v>0.998</v>
      </c>
      <c r="AS53">
        <f t="shared" si="48"/>
        <v>0.998</v>
      </c>
      <c r="AT53">
        <f t="shared" si="48"/>
        <v>0.998</v>
      </c>
      <c r="AU53">
        <f t="shared" si="48"/>
        <v>0.998</v>
      </c>
      <c r="AV53">
        <f t="shared" si="48"/>
        <v>0.99399999999999999</v>
      </c>
      <c r="AW53">
        <f t="shared" si="48"/>
        <v>0.996</v>
      </c>
      <c r="AX53">
        <f t="shared" si="48"/>
        <v>0.996</v>
      </c>
      <c r="AY53">
        <f t="shared" si="48"/>
        <v>0.998</v>
      </c>
      <c r="AZ53">
        <f t="shared" si="48"/>
        <v>0.998</v>
      </c>
      <c r="BA53">
        <f t="shared" si="48"/>
        <v>0.998</v>
      </c>
      <c r="BB53">
        <f t="shared" si="48"/>
        <v>0.998</v>
      </c>
      <c r="BC53">
        <f t="shared" si="48"/>
        <v>0.998</v>
      </c>
      <c r="BD53">
        <f t="shared" si="48"/>
        <v>0.996</v>
      </c>
      <c r="BE53">
        <f t="shared" si="48"/>
        <v>0.998</v>
      </c>
      <c r="BF53">
        <f t="shared" si="48"/>
        <v>0.998</v>
      </c>
      <c r="BG53">
        <f t="shared" si="48"/>
        <v>0.998</v>
      </c>
      <c r="BH53">
        <f t="shared" si="48"/>
        <v>0.996</v>
      </c>
      <c r="BI53">
        <f t="shared" si="48"/>
        <v>0.99399999999999999</v>
      </c>
      <c r="BJ53">
        <f t="shared" si="48"/>
        <v>0.998</v>
      </c>
      <c r="BK53">
        <f t="shared" si="48"/>
        <v>0.998</v>
      </c>
      <c r="BL53">
        <f t="shared" si="48"/>
        <v>0.998</v>
      </c>
      <c r="BM53">
        <f t="shared" si="48"/>
        <v>0.998</v>
      </c>
      <c r="BN53">
        <f t="shared" si="48"/>
        <v>0.99199999999999999</v>
      </c>
      <c r="BO53">
        <f t="shared" si="48"/>
        <v>0.99199999999999999</v>
      </c>
      <c r="BP53">
        <f t="shared" si="48"/>
        <v>0.99999800000000005</v>
      </c>
      <c r="BQ53">
        <f t="shared" ref="BQ53:BW53" si="49">1-BQ52</f>
        <v>0.998</v>
      </c>
      <c r="BR53">
        <f t="shared" si="49"/>
        <v>0.998</v>
      </c>
      <c r="BS53">
        <f t="shared" si="49"/>
        <v>0.998</v>
      </c>
      <c r="BT53">
        <f t="shared" si="49"/>
        <v>0.99199999999999999</v>
      </c>
      <c r="BU53">
        <f t="shared" si="49"/>
        <v>0.998</v>
      </c>
      <c r="BV53">
        <f t="shared" si="49"/>
        <v>0.998</v>
      </c>
      <c r="BW53">
        <f t="shared" si="49"/>
        <v>0.998</v>
      </c>
    </row>
    <row r="54" spans="1:75" ht="28.5">
      <c r="A54" s="111"/>
      <c r="B54" s="92" t="s">
        <v>99</v>
      </c>
      <c r="C54" s="92"/>
      <c r="D54">
        <v>6.25E-2</v>
      </c>
      <c r="E54">
        <v>6.25E-2</v>
      </c>
      <c r="F54">
        <v>6.25E-2</v>
      </c>
      <c r="G54">
        <v>6.25E-2</v>
      </c>
      <c r="H54">
        <v>6.25E-2</v>
      </c>
      <c r="I54">
        <v>0.125</v>
      </c>
      <c r="J54">
        <v>0.125</v>
      </c>
      <c r="K54">
        <v>6.25E-2</v>
      </c>
      <c r="L54">
        <v>6.2500000000000001E-5</v>
      </c>
      <c r="M54">
        <v>6.25E-2</v>
      </c>
      <c r="N54">
        <v>6.25E-2</v>
      </c>
      <c r="O54">
        <v>0.125</v>
      </c>
      <c r="P54">
        <v>6.25E-2</v>
      </c>
      <c r="Q54">
        <v>6.25E-2</v>
      </c>
      <c r="R54">
        <v>6.25E-2</v>
      </c>
      <c r="S54">
        <v>6.25E-2</v>
      </c>
      <c r="T54">
        <v>6.25E-2</v>
      </c>
      <c r="U54">
        <v>0.125</v>
      </c>
      <c r="V54">
        <v>6.25E-2</v>
      </c>
      <c r="W54">
        <v>6.2500000000000001E-5</v>
      </c>
      <c r="X54">
        <v>1</v>
      </c>
      <c r="Y54">
        <v>0.6875</v>
      </c>
      <c r="Z54">
        <v>6.25E-2</v>
      </c>
      <c r="AA54">
        <v>0.125</v>
      </c>
      <c r="AB54">
        <v>6.25E-2</v>
      </c>
      <c r="AC54">
        <v>6.25E-2</v>
      </c>
      <c r="AD54">
        <v>6.25E-2</v>
      </c>
      <c r="AE54">
        <v>6.25E-2</v>
      </c>
      <c r="AF54">
        <v>6.2500000000000001E-5</v>
      </c>
      <c r="AG54">
        <v>0.5</v>
      </c>
      <c r="AH54">
        <v>6.25E-2</v>
      </c>
      <c r="AI54">
        <v>0.875</v>
      </c>
      <c r="AJ54">
        <v>6.25E-2</v>
      </c>
      <c r="AK54">
        <v>0.3125</v>
      </c>
      <c r="AL54">
        <v>0.75</v>
      </c>
      <c r="AM54">
        <v>6.25E-2</v>
      </c>
      <c r="AN54">
        <v>0.75</v>
      </c>
      <c r="AO54">
        <v>0.25</v>
      </c>
      <c r="AP54">
        <v>0.125</v>
      </c>
      <c r="AQ54">
        <v>6.25E-2</v>
      </c>
      <c r="AR54">
        <v>6.25E-2</v>
      </c>
      <c r="AS54">
        <v>6.25E-2</v>
      </c>
      <c r="AT54">
        <v>0.1875</v>
      </c>
      <c r="AU54">
        <v>0.125</v>
      </c>
      <c r="AV54">
        <v>0.1875</v>
      </c>
      <c r="AW54">
        <v>0.1875</v>
      </c>
      <c r="AX54">
        <v>0.125</v>
      </c>
      <c r="AY54">
        <v>6.25E-2</v>
      </c>
      <c r="AZ54">
        <v>6.25E-2</v>
      </c>
      <c r="BA54">
        <v>6.25E-2</v>
      </c>
      <c r="BB54">
        <v>0.125</v>
      </c>
      <c r="BC54">
        <v>6.25E-2</v>
      </c>
      <c r="BD54">
        <v>0.125</v>
      </c>
      <c r="BE54">
        <v>0.375</v>
      </c>
      <c r="BF54">
        <v>6.2500000000000001E-5</v>
      </c>
      <c r="BG54">
        <v>6.2500000000000001E-5</v>
      </c>
      <c r="BH54">
        <v>6.25E-2</v>
      </c>
      <c r="BI54">
        <v>6.25E-2</v>
      </c>
      <c r="BJ54">
        <v>0.375</v>
      </c>
      <c r="BK54">
        <v>1</v>
      </c>
      <c r="BL54">
        <v>6.2500000000000001E-5</v>
      </c>
      <c r="BM54">
        <v>6.25E-2</v>
      </c>
      <c r="BN54">
        <v>0.125</v>
      </c>
      <c r="BO54">
        <v>6.25E-2</v>
      </c>
      <c r="BP54">
        <v>6.2500000000000001E-5</v>
      </c>
      <c r="BQ54">
        <v>6.25E-2</v>
      </c>
      <c r="BR54">
        <v>6.25E-2</v>
      </c>
      <c r="BS54">
        <v>6.25E-2</v>
      </c>
      <c r="BT54">
        <v>6.25E-2</v>
      </c>
      <c r="BU54">
        <v>6.25E-2</v>
      </c>
      <c r="BV54">
        <v>6.25E-2</v>
      </c>
      <c r="BW54">
        <v>6.25E-2</v>
      </c>
    </row>
    <row r="55" spans="1:75">
      <c r="A55" s="111"/>
      <c r="B55" s="94"/>
      <c r="C55" s="94"/>
      <c r="D55">
        <f>1-D54</f>
        <v>0.9375</v>
      </c>
      <c r="E55">
        <f t="shared" ref="E55:BP55" si="50">1-E54</f>
        <v>0.9375</v>
      </c>
      <c r="F55">
        <f t="shared" si="50"/>
        <v>0.9375</v>
      </c>
      <c r="G55">
        <f t="shared" si="50"/>
        <v>0.9375</v>
      </c>
      <c r="H55">
        <f t="shared" si="50"/>
        <v>0.9375</v>
      </c>
      <c r="I55">
        <f t="shared" si="50"/>
        <v>0.875</v>
      </c>
      <c r="J55">
        <f t="shared" si="50"/>
        <v>0.875</v>
      </c>
      <c r="K55">
        <f t="shared" si="50"/>
        <v>0.9375</v>
      </c>
      <c r="L55">
        <f t="shared" si="50"/>
        <v>0.99993750000000003</v>
      </c>
      <c r="M55">
        <f t="shared" si="50"/>
        <v>0.9375</v>
      </c>
      <c r="N55">
        <f t="shared" si="50"/>
        <v>0.9375</v>
      </c>
      <c r="O55">
        <f t="shared" si="50"/>
        <v>0.875</v>
      </c>
      <c r="P55">
        <f t="shared" si="50"/>
        <v>0.9375</v>
      </c>
      <c r="Q55">
        <f t="shared" si="50"/>
        <v>0.9375</v>
      </c>
      <c r="R55">
        <f t="shared" si="50"/>
        <v>0.9375</v>
      </c>
      <c r="S55">
        <f t="shared" si="50"/>
        <v>0.9375</v>
      </c>
      <c r="T55">
        <f t="shared" si="50"/>
        <v>0.9375</v>
      </c>
      <c r="U55">
        <f t="shared" si="50"/>
        <v>0.875</v>
      </c>
      <c r="V55">
        <f t="shared" si="50"/>
        <v>0.9375</v>
      </c>
      <c r="W55">
        <f t="shared" si="50"/>
        <v>0.99993750000000003</v>
      </c>
      <c r="X55">
        <f t="shared" si="50"/>
        <v>0</v>
      </c>
      <c r="Y55">
        <f t="shared" si="50"/>
        <v>0.3125</v>
      </c>
      <c r="Z55">
        <f t="shared" si="50"/>
        <v>0.9375</v>
      </c>
      <c r="AA55">
        <f t="shared" si="50"/>
        <v>0.875</v>
      </c>
      <c r="AB55">
        <f t="shared" si="50"/>
        <v>0.9375</v>
      </c>
      <c r="AC55">
        <f t="shared" si="50"/>
        <v>0.9375</v>
      </c>
      <c r="AD55">
        <f t="shared" si="50"/>
        <v>0.9375</v>
      </c>
      <c r="AE55">
        <f t="shared" si="50"/>
        <v>0.9375</v>
      </c>
      <c r="AF55">
        <f t="shared" si="50"/>
        <v>0.99993750000000003</v>
      </c>
      <c r="AG55">
        <f t="shared" si="50"/>
        <v>0.5</v>
      </c>
      <c r="AH55">
        <f t="shared" si="50"/>
        <v>0.9375</v>
      </c>
      <c r="AI55">
        <f t="shared" si="50"/>
        <v>0.125</v>
      </c>
      <c r="AJ55">
        <f t="shared" si="50"/>
        <v>0.9375</v>
      </c>
      <c r="AK55">
        <f t="shared" si="50"/>
        <v>0.6875</v>
      </c>
      <c r="AL55">
        <f t="shared" si="50"/>
        <v>0.25</v>
      </c>
      <c r="AM55">
        <f t="shared" si="50"/>
        <v>0.9375</v>
      </c>
      <c r="AN55">
        <f t="shared" si="50"/>
        <v>0.25</v>
      </c>
      <c r="AO55">
        <f t="shared" si="50"/>
        <v>0.75</v>
      </c>
      <c r="AP55">
        <f t="shared" si="50"/>
        <v>0.875</v>
      </c>
      <c r="AQ55">
        <f t="shared" si="50"/>
        <v>0.9375</v>
      </c>
      <c r="AR55">
        <f t="shared" si="50"/>
        <v>0.9375</v>
      </c>
      <c r="AS55">
        <f t="shared" si="50"/>
        <v>0.9375</v>
      </c>
      <c r="AT55">
        <f t="shared" si="50"/>
        <v>0.8125</v>
      </c>
      <c r="AU55">
        <f t="shared" si="50"/>
        <v>0.875</v>
      </c>
      <c r="AV55">
        <f t="shared" si="50"/>
        <v>0.8125</v>
      </c>
      <c r="AW55">
        <f t="shared" si="50"/>
        <v>0.8125</v>
      </c>
      <c r="AX55">
        <f t="shared" si="50"/>
        <v>0.875</v>
      </c>
      <c r="AY55">
        <f t="shared" si="50"/>
        <v>0.9375</v>
      </c>
      <c r="AZ55">
        <f t="shared" si="50"/>
        <v>0.9375</v>
      </c>
      <c r="BA55">
        <f t="shared" si="50"/>
        <v>0.9375</v>
      </c>
      <c r="BB55">
        <f t="shared" si="50"/>
        <v>0.875</v>
      </c>
      <c r="BC55">
        <f t="shared" si="50"/>
        <v>0.9375</v>
      </c>
      <c r="BD55">
        <f t="shared" si="50"/>
        <v>0.875</v>
      </c>
      <c r="BE55">
        <f t="shared" si="50"/>
        <v>0.625</v>
      </c>
      <c r="BF55">
        <f t="shared" si="50"/>
        <v>0.99993750000000003</v>
      </c>
      <c r="BG55">
        <f t="shared" si="50"/>
        <v>0.99993750000000003</v>
      </c>
      <c r="BH55">
        <f t="shared" si="50"/>
        <v>0.9375</v>
      </c>
      <c r="BI55">
        <f t="shared" si="50"/>
        <v>0.9375</v>
      </c>
      <c r="BJ55">
        <f t="shared" si="50"/>
        <v>0.625</v>
      </c>
      <c r="BK55">
        <f t="shared" si="50"/>
        <v>0</v>
      </c>
      <c r="BL55">
        <f t="shared" si="50"/>
        <v>0.99993750000000003</v>
      </c>
      <c r="BM55">
        <f t="shared" si="50"/>
        <v>0.9375</v>
      </c>
      <c r="BN55">
        <f t="shared" si="50"/>
        <v>0.875</v>
      </c>
      <c r="BO55">
        <f t="shared" si="50"/>
        <v>0.9375</v>
      </c>
      <c r="BP55">
        <f t="shared" si="50"/>
        <v>0.99993750000000003</v>
      </c>
      <c r="BQ55">
        <f t="shared" ref="BQ55:BW55" si="51">1-BQ54</f>
        <v>0.9375</v>
      </c>
      <c r="BR55">
        <f t="shared" si="51"/>
        <v>0.9375</v>
      </c>
      <c r="BS55">
        <f t="shared" si="51"/>
        <v>0.9375</v>
      </c>
      <c r="BT55">
        <f t="shared" si="51"/>
        <v>0.9375</v>
      </c>
      <c r="BU55">
        <f t="shared" si="51"/>
        <v>0.9375</v>
      </c>
      <c r="BV55">
        <f t="shared" si="51"/>
        <v>0.9375</v>
      </c>
      <c r="BW55">
        <f t="shared" si="51"/>
        <v>0.9375</v>
      </c>
    </row>
    <row r="56" spans="1:75" ht="28.5">
      <c r="A56" s="111"/>
      <c r="B56" s="92" t="s">
        <v>100</v>
      </c>
      <c r="C56" s="92" t="s">
        <v>101</v>
      </c>
      <c r="D56">
        <v>0.02</v>
      </c>
      <c r="E56">
        <v>3.3333333333333333E-2</v>
      </c>
      <c r="F56">
        <v>0.02</v>
      </c>
      <c r="G56">
        <v>3.3333333333333333E-2</v>
      </c>
      <c r="H56">
        <v>2.3333333333333334E-2</v>
      </c>
      <c r="I56">
        <v>3.6666666666666667E-2</v>
      </c>
      <c r="J56">
        <v>3.3333333333333333E-2</v>
      </c>
      <c r="K56">
        <v>3.3333333333333333E-2</v>
      </c>
      <c r="L56">
        <v>6.6666666666666668E-8</v>
      </c>
      <c r="M56">
        <v>8.6666666666666663E-3</v>
      </c>
      <c r="N56">
        <v>6.6666666666666666E-2</v>
      </c>
      <c r="O56">
        <v>3.3333333333333335E-3</v>
      </c>
      <c r="P56">
        <v>6.6666666666666668E-8</v>
      </c>
      <c r="Q56">
        <v>6.6666666666666668E-8</v>
      </c>
      <c r="R56">
        <v>6.6666666666666668E-8</v>
      </c>
      <c r="S56">
        <v>6.6666666666666668E-8</v>
      </c>
      <c r="T56">
        <v>6.6666666666666668E-8</v>
      </c>
      <c r="U56">
        <v>6.6666666666666666E-2</v>
      </c>
      <c r="V56">
        <v>6.6666666666666668E-8</v>
      </c>
      <c r="W56">
        <v>6.6666666666666668E-8</v>
      </c>
      <c r="X56">
        <v>6.6666666666666666E-2</v>
      </c>
      <c r="Y56">
        <v>0.04</v>
      </c>
      <c r="Z56">
        <v>4.6666666666666669E-2</v>
      </c>
      <c r="AA56">
        <v>0.02</v>
      </c>
      <c r="AB56">
        <v>4.6666666666666669E-2</v>
      </c>
      <c r="AC56">
        <v>1.3333333333333334E-2</v>
      </c>
      <c r="AD56">
        <v>3.3333333333333333E-2</v>
      </c>
      <c r="AE56">
        <v>3.3333333333333335E-3</v>
      </c>
      <c r="AF56">
        <v>6.6666666666666668E-8</v>
      </c>
      <c r="AG56">
        <v>0.13333333333333333</v>
      </c>
      <c r="AH56">
        <v>3.3333333333333333E-2</v>
      </c>
      <c r="AI56">
        <v>0.66666666666666663</v>
      </c>
      <c r="AJ56">
        <v>3.3333333333333333E-2</v>
      </c>
      <c r="AK56">
        <v>0.04</v>
      </c>
      <c r="AL56">
        <v>1</v>
      </c>
      <c r="AM56">
        <v>6.6666666666666666E-2</v>
      </c>
      <c r="AN56">
        <v>6.6666666666666666E-2</v>
      </c>
      <c r="AO56">
        <v>3.3333333333333333E-2</v>
      </c>
      <c r="AP56">
        <v>4.1333333333333333E-2</v>
      </c>
      <c r="AQ56">
        <v>6.6666666666666671E-3</v>
      </c>
      <c r="AR56">
        <v>6.6666666666666671E-3</v>
      </c>
      <c r="AS56">
        <v>6.6666666666666671E-3</v>
      </c>
      <c r="AT56">
        <v>6.6666666666666666E-2</v>
      </c>
      <c r="AU56">
        <v>1.3333333333333334E-2</v>
      </c>
      <c r="AV56">
        <v>3.3333333333333333E-2</v>
      </c>
      <c r="AW56">
        <v>3.3333333333333333E-2</v>
      </c>
      <c r="AX56">
        <v>3.3333333333333333E-2</v>
      </c>
      <c r="AY56">
        <v>6.6666666666666671E-3</v>
      </c>
      <c r="AZ56">
        <v>6.6666666666666671E-3</v>
      </c>
      <c r="BA56">
        <v>6.6666666666666671E-3</v>
      </c>
      <c r="BB56">
        <v>5.3333333333333337E-2</v>
      </c>
      <c r="BC56">
        <v>6.6666666666666671E-3</v>
      </c>
      <c r="BD56">
        <v>1.3333333333333334E-2</v>
      </c>
      <c r="BE56">
        <v>3.3333333333333333E-2</v>
      </c>
      <c r="BF56">
        <v>1.3333333333333333E-3</v>
      </c>
      <c r="BG56">
        <v>2.6666666666666668E-2</v>
      </c>
      <c r="BH56">
        <v>3.3333333333333335E-3</v>
      </c>
      <c r="BI56">
        <v>0.28233333333333333</v>
      </c>
      <c r="BJ56">
        <v>6.6666666666666671E-3</v>
      </c>
      <c r="BK56">
        <v>0.02</v>
      </c>
      <c r="BL56">
        <v>2.6666666666666668E-2</v>
      </c>
      <c r="BM56">
        <v>6.6666666666666668E-8</v>
      </c>
      <c r="BN56">
        <v>3.3333333333333333E-2</v>
      </c>
      <c r="BO56">
        <v>2.5333333333333333E-2</v>
      </c>
      <c r="BP56">
        <v>3.3333333333333335E-3</v>
      </c>
      <c r="BQ56">
        <v>2.6666666666666668E-2</v>
      </c>
      <c r="BR56">
        <v>2.6666666666666668E-2</v>
      </c>
      <c r="BS56">
        <v>0.04</v>
      </c>
      <c r="BT56">
        <v>3.3333333333333333E-2</v>
      </c>
      <c r="BU56">
        <v>2.6666666666666668E-2</v>
      </c>
      <c r="BV56">
        <v>2.6666666666666668E-2</v>
      </c>
      <c r="BW56">
        <v>4.5333333333333337E-2</v>
      </c>
    </row>
    <row r="57" spans="1:75">
      <c r="A57" s="111"/>
      <c r="B57" s="94"/>
      <c r="C57" s="94"/>
      <c r="D57">
        <f>1-D56</f>
        <v>0.98</v>
      </c>
      <c r="E57">
        <f t="shared" ref="E57:BP57" si="52">1-E56</f>
        <v>0.96666666666666667</v>
      </c>
      <c r="F57">
        <f t="shared" si="52"/>
        <v>0.98</v>
      </c>
      <c r="G57">
        <f t="shared" si="52"/>
        <v>0.96666666666666667</v>
      </c>
      <c r="H57">
        <f t="shared" si="52"/>
        <v>0.97666666666666668</v>
      </c>
      <c r="I57">
        <f t="shared" si="52"/>
        <v>0.96333333333333337</v>
      </c>
      <c r="J57">
        <f t="shared" si="52"/>
        <v>0.96666666666666667</v>
      </c>
      <c r="K57">
        <f t="shared" si="52"/>
        <v>0.96666666666666667</v>
      </c>
      <c r="L57">
        <f t="shared" si="52"/>
        <v>0.99999993333333337</v>
      </c>
      <c r="M57">
        <f t="shared" si="52"/>
        <v>0.99133333333333329</v>
      </c>
      <c r="N57">
        <f t="shared" si="52"/>
        <v>0.93333333333333335</v>
      </c>
      <c r="O57">
        <f t="shared" si="52"/>
        <v>0.9966666666666667</v>
      </c>
      <c r="P57">
        <f t="shared" si="52"/>
        <v>0.99999993333333337</v>
      </c>
      <c r="Q57">
        <f t="shared" si="52"/>
        <v>0.99999993333333337</v>
      </c>
      <c r="R57">
        <f t="shared" si="52"/>
        <v>0.99999993333333337</v>
      </c>
      <c r="S57">
        <f t="shared" si="52"/>
        <v>0.99999993333333337</v>
      </c>
      <c r="T57">
        <f t="shared" si="52"/>
        <v>0.99999993333333337</v>
      </c>
      <c r="U57">
        <f t="shared" si="52"/>
        <v>0.93333333333333335</v>
      </c>
      <c r="V57">
        <f t="shared" si="52"/>
        <v>0.99999993333333337</v>
      </c>
      <c r="W57">
        <f t="shared" si="52"/>
        <v>0.99999993333333337</v>
      </c>
      <c r="X57">
        <f t="shared" si="52"/>
        <v>0.93333333333333335</v>
      </c>
      <c r="Y57">
        <f t="shared" si="52"/>
        <v>0.96</v>
      </c>
      <c r="Z57">
        <f t="shared" si="52"/>
        <v>0.95333333333333337</v>
      </c>
      <c r="AA57">
        <f t="shared" si="52"/>
        <v>0.98</v>
      </c>
      <c r="AB57">
        <f t="shared" si="52"/>
        <v>0.95333333333333337</v>
      </c>
      <c r="AC57">
        <f t="shared" si="52"/>
        <v>0.98666666666666669</v>
      </c>
      <c r="AD57">
        <f t="shared" si="52"/>
        <v>0.96666666666666667</v>
      </c>
      <c r="AE57">
        <f t="shared" si="52"/>
        <v>0.9966666666666667</v>
      </c>
      <c r="AF57">
        <f t="shared" si="52"/>
        <v>0.99999993333333337</v>
      </c>
      <c r="AG57">
        <f t="shared" si="52"/>
        <v>0.8666666666666667</v>
      </c>
      <c r="AH57">
        <f t="shared" si="52"/>
        <v>0.96666666666666667</v>
      </c>
      <c r="AI57">
        <f t="shared" si="52"/>
        <v>0.33333333333333337</v>
      </c>
      <c r="AJ57">
        <f t="shared" si="52"/>
        <v>0.96666666666666667</v>
      </c>
      <c r="AK57">
        <f t="shared" si="52"/>
        <v>0.96</v>
      </c>
      <c r="AL57">
        <f t="shared" si="52"/>
        <v>0</v>
      </c>
      <c r="AM57">
        <f t="shared" si="52"/>
        <v>0.93333333333333335</v>
      </c>
      <c r="AN57">
        <f t="shared" si="52"/>
        <v>0.93333333333333335</v>
      </c>
      <c r="AO57">
        <f t="shared" si="52"/>
        <v>0.96666666666666667</v>
      </c>
      <c r="AP57">
        <f t="shared" si="52"/>
        <v>0.95866666666666667</v>
      </c>
      <c r="AQ57">
        <f t="shared" si="52"/>
        <v>0.99333333333333329</v>
      </c>
      <c r="AR57">
        <f t="shared" si="52"/>
        <v>0.99333333333333329</v>
      </c>
      <c r="AS57">
        <f t="shared" si="52"/>
        <v>0.99333333333333329</v>
      </c>
      <c r="AT57">
        <f t="shared" si="52"/>
        <v>0.93333333333333335</v>
      </c>
      <c r="AU57">
        <f t="shared" si="52"/>
        <v>0.98666666666666669</v>
      </c>
      <c r="AV57">
        <f t="shared" si="52"/>
        <v>0.96666666666666667</v>
      </c>
      <c r="AW57">
        <f t="shared" si="52"/>
        <v>0.96666666666666667</v>
      </c>
      <c r="AX57">
        <f t="shared" si="52"/>
        <v>0.96666666666666667</v>
      </c>
      <c r="AY57">
        <f t="shared" si="52"/>
        <v>0.99333333333333329</v>
      </c>
      <c r="AZ57">
        <f t="shared" si="52"/>
        <v>0.99333333333333329</v>
      </c>
      <c r="BA57">
        <f t="shared" si="52"/>
        <v>0.99333333333333329</v>
      </c>
      <c r="BB57">
        <f t="shared" si="52"/>
        <v>0.94666666666666666</v>
      </c>
      <c r="BC57">
        <f t="shared" si="52"/>
        <v>0.99333333333333329</v>
      </c>
      <c r="BD57">
        <f t="shared" si="52"/>
        <v>0.98666666666666669</v>
      </c>
      <c r="BE57">
        <f t="shared" si="52"/>
        <v>0.96666666666666667</v>
      </c>
      <c r="BF57">
        <f t="shared" si="52"/>
        <v>0.9986666666666667</v>
      </c>
      <c r="BG57">
        <f t="shared" si="52"/>
        <v>0.97333333333333338</v>
      </c>
      <c r="BH57">
        <f t="shared" si="52"/>
        <v>0.9966666666666667</v>
      </c>
      <c r="BI57">
        <f t="shared" si="52"/>
        <v>0.71766666666666667</v>
      </c>
      <c r="BJ57">
        <f t="shared" si="52"/>
        <v>0.99333333333333329</v>
      </c>
      <c r="BK57">
        <f t="shared" si="52"/>
        <v>0.98</v>
      </c>
      <c r="BL57">
        <f t="shared" si="52"/>
        <v>0.97333333333333338</v>
      </c>
      <c r="BM57">
        <f t="shared" si="52"/>
        <v>0.99999993333333337</v>
      </c>
      <c r="BN57">
        <f t="shared" si="52"/>
        <v>0.96666666666666667</v>
      </c>
      <c r="BO57">
        <f t="shared" si="52"/>
        <v>0.97466666666666668</v>
      </c>
      <c r="BP57">
        <f t="shared" si="52"/>
        <v>0.9966666666666667</v>
      </c>
      <c r="BQ57">
        <f t="shared" ref="BQ57:BW57" si="53">1-BQ56</f>
        <v>0.97333333333333338</v>
      </c>
      <c r="BR57">
        <f t="shared" si="53"/>
        <v>0.97333333333333338</v>
      </c>
      <c r="BS57">
        <f t="shared" si="53"/>
        <v>0.96</v>
      </c>
      <c r="BT57">
        <f t="shared" si="53"/>
        <v>0.96666666666666667</v>
      </c>
      <c r="BU57">
        <f t="shared" si="53"/>
        <v>0.97333333333333338</v>
      </c>
      <c r="BV57">
        <f t="shared" si="53"/>
        <v>0.97333333333333338</v>
      </c>
      <c r="BW57">
        <f t="shared" si="53"/>
        <v>0.95466666666666666</v>
      </c>
    </row>
    <row r="58" spans="1:75" ht="28.5">
      <c r="A58" s="113"/>
      <c r="B58" s="92" t="s">
        <v>102</v>
      </c>
      <c r="C58" s="92" t="s">
        <v>53</v>
      </c>
      <c r="D58">
        <v>1E-3</v>
      </c>
      <c r="E58">
        <v>1E-3</v>
      </c>
      <c r="F58">
        <v>1E-3</v>
      </c>
      <c r="G58">
        <v>1E-3</v>
      </c>
      <c r="H58">
        <v>1E-3</v>
      </c>
      <c r="I58">
        <v>1E-3</v>
      </c>
      <c r="J58">
        <v>1E-3</v>
      </c>
      <c r="K58">
        <v>1E-3</v>
      </c>
      <c r="L58">
        <v>1E-3</v>
      </c>
      <c r="M58">
        <v>1E-3</v>
      </c>
      <c r="N58">
        <v>1</v>
      </c>
      <c r="O58">
        <v>1</v>
      </c>
      <c r="P58">
        <v>1</v>
      </c>
      <c r="Q58">
        <v>1</v>
      </c>
      <c r="R58">
        <v>1</v>
      </c>
      <c r="S58">
        <v>1</v>
      </c>
      <c r="T58">
        <v>1</v>
      </c>
      <c r="U58">
        <v>1</v>
      </c>
      <c r="V58">
        <v>1E-3</v>
      </c>
      <c r="W58">
        <v>1E-3</v>
      </c>
      <c r="X58">
        <v>1</v>
      </c>
      <c r="Y58">
        <v>1</v>
      </c>
      <c r="Z58">
        <v>1E-3</v>
      </c>
      <c r="AA58">
        <v>1E-3</v>
      </c>
      <c r="AB58">
        <v>1E-3</v>
      </c>
      <c r="AC58">
        <v>1</v>
      </c>
      <c r="AD58">
        <v>1E-3</v>
      </c>
      <c r="AE58">
        <v>0</v>
      </c>
      <c r="AF58">
        <v>1</v>
      </c>
      <c r="AG58">
        <v>1E-3</v>
      </c>
      <c r="AH58">
        <v>1E-3</v>
      </c>
      <c r="AI58">
        <v>1E-3</v>
      </c>
      <c r="AJ58">
        <v>1</v>
      </c>
      <c r="AK58">
        <v>1</v>
      </c>
      <c r="AL58">
        <v>1</v>
      </c>
      <c r="AM58">
        <v>1</v>
      </c>
      <c r="AN58">
        <v>1</v>
      </c>
      <c r="AO58">
        <v>1</v>
      </c>
      <c r="AP58">
        <v>1</v>
      </c>
      <c r="AQ58">
        <v>1</v>
      </c>
      <c r="AR58">
        <v>1E-3</v>
      </c>
      <c r="AS58">
        <v>1E-3</v>
      </c>
      <c r="AT58">
        <v>1</v>
      </c>
      <c r="AU58">
        <v>1</v>
      </c>
      <c r="AV58">
        <v>1</v>
      </c>
      <c r="AW58">
        <v>1</v>
      </c>
      <c r="AX58">
        <v>1</v>
      </c>
      <c r="AY58">
        <v>1</v>
      </c>
      <c r="AZ58">
        <v>1</v>
      </c>
      <c r="BA58">
        <v>1E-3</v>
      </c>
      <c r="BB58">
        <v>1</v>
      </c>
      <c r="BC58">
        <v>1E-3</v>
      </c>
      <c r="BD58">
        <v>1E-3</v>
      </c>
      <c r="BE58">
        <v>1</v>
      </c>
      <c r="BF58">
        <v>1E-3</v>
      </c>
      <c r="BG58">
        <v>1</v>
      </c>
      <c r="BH58">
        <v>1</v>
      </c>
      <c r="BI58">
        <v>0</v>
      </c>
      <c r="BJ58">
        <v>1</v>
      </c>
      <c r="BK58">
        <v>1</v>
      </c>
      <c r="BL58">
        <v>1</v>
      </c>
      <c r="BM58">
        <v>1</v>
      </c>
      <c r="BN58">
        <v>1E-3</v>
      </c>
      <c r="BO58">
        <v>1E-3</v>
      </c>
      <c r="BP58">
        <v>1E-3</v>
      </c>
      <c r="BQ58">
        <v>1E-3</v>
      </c>
      <c r="BR58">
        <v>1E-3</v>
      </c>
      <c r="BS58">
        <v>1E-3</v>
      </c>
      <c r="BT58">
        <v>1E-3</v>
      </c>
      <c r="BU58">
        <v>1E-3</v>
      </c>
      <c r="BV58">
        <v>1E-3</v>
      </c>
      <c r="BW58">
        <v>1E-3</v>
      </c>
    </row>
    <row r="59" spans="1:75">
      <c r="A59" s="113"/>
      <c r="B59" s="94"/>
      <c r="C59" s="94"/>
      <c r="D59">
        <f>1-D58</f>
        <v>0.999</v>
      </c>
      <c r="E59">
        <f t="shared" ref="E59:BP59" si="54">1-E58</f>
        <v>0.999</v>
      </c>
      <c r="F59">
        <f t="shared" si="54"/>
        <v>0.999</v>
      </c>
      <c r="G59">
        <f t="shared" si="54"/>
        <v>0.999</v>
      </c>
      <c r="H59">
        <f t="shared" si="54"/>
        <v>0.999</v>
      </c>
      <c r="I59">
        <f t="shared" si="54"/>
        <v>0.999</v>
      </c>
      <c r="J59">
        <f t="shared" si="54"/>
        <v>0.999</v>
      </c>
      <c r="K59">
        <f t="shared" si="54"/>
        <v>0.999</v>
      </c>
      <c r="L59">
        <f t="shared" si="54"/>
        <v>0.999</v>
      </c>
      <c r="M59">
        <f t="shared" si="54"/>
        <v>0.999</v>
      </c>
      <c r="N59">
        <f t="shared" si="54"/>
        <v>0</v>
      </c>
      <c r="O59">
        <f t="shared" si="54"/>
        <v>0</v>
      </c>
      <c r="P59">
        <f t="shared" si="54"/>
        <v>0</v>
      </c>
      <c r="Q59">
        <f t="shared" si="54"/>
        <v>0</v>
      </c>
      <c r="R59">
        <f t="shared" si="54"/>
        <v>0</v>
      </c>
      <c r="S59">
        <f t="shared" si="54"/>
        <v>0</v>
      </c>
      <c r="T59">
        <f t="shared" si="54"/>
        <v>0</v>
      </c>
      <c r="U59">
        <f t="shared" si="54"/>
        <v>0</v>
      </c>
      <c r="V59">
        <f t="shared" si="54"/>
        <v>0.999</v>
      </c>
      <c r="W59">
        <f t="shared" si="54"/>
        <v>0.999</v>
      </c>
      <c r="X59">
        <f t="shared" si="54"/>
        <v>0</v>
      </c>
      <c r="Y59">
        <f t="shared" si="54"/>
        <v>0</v>
      </c>
      <c r="Z59">
        <f t="shared" si="54"/>
        <v>0.999</v>
      </c>
      <c r="AA59">
        <f t="shared" si="54"/>
        <v>0.999</v>
      </c>
      <c r="AB59">
        <f t="shared" si="54"/>
        <v>0.999</v>
      </c>
      <c r="AC59">
        <f t="shared" si="54"/>
        <v>0</v>
      </c>
      <c r="AD59">
        <f t="shared" si="54"/>
        <v>0.999</v>
      </c>
      <c r="AE59">
        <f t="shared" si="54"/>
        <v>1</v>
      </c>
      <c r="AF59">
        <f t="shared" si="54"/>
        <v>0</v>
      </c>
      <c r="AG59">
        <f t="shared" si="54"/>
        <v>0.999</v>
      </c>
      <c r="AH59">
        <f t="shared" si="54"/>
        <v>0.999</v>
      </c>
      <c r="AI59">
        <f t="shared" si="54"/>
        <v>0.999</v>
      </c>
      <c r="AJ59">
        <f t="shared" si="54"/>
        <v>0</v>
      </c>
      <c r="AK59">
        <f t="shared" si="54"/>
        <v>0</v>
      </c>
      <c r="AL59">
        <f t="shared" si="54"/>
        <v>0</v>
      </c>
      <c r="AM59">
        <f t="shared" si="54"/>
        <v>0</v>
      </c>
      <c r="AN59">
        <f t="shared" si="54"/>
        <v>0</v>
      </c>
      <c r="AO59">
        <f t="shared" si="54"/>
        <v>0</v>
      </c>
      <c r="AP59">
        <f t="shared" si="54"/>
        <v>0</v>
      </c>
      <c r="AQ59">
        <f t="shared" si="54"/>
        <v>0</v>
      </c>
      <c r="AR59">
        <f t="shared" si="54"/>
        <v>0.999</v>
      </c>
      <c r="AS59">
        <f t="shared" si="54"/>
        <v>0.999</v>
      </c>
      <c r="AT59">
        <f t="shared" si="54"/>
        <v>0</v>
      </c>
      <c r="AU59">
        <f t="shared" si="54"/>
        <v>0</v>
      </c>
      <c r="AV59">
        <f t="shared" si="54"/>
        <v>0</v>
      </c>
      <c r="AW59">
        <f t="shared" si="54"/>
        <v>0</v>
      </c>
      <c r="AX59">
        <f t="shared" si="54"/>
        <v>0</v>
      </c>
      <c r="AY59">
        <f t="shared" si="54"/>
        <v>0</v>
      </c>
      <c r="AZ59">
        <f t="shared" si="54"/>
        <v>0</v>
      </c>
      <c r="BA59">
        <f t="shared" si="54"/>
        <v>0.999</v>
      </c>
      <c r="BB59">
        <f t="shared" si="54"/>
        <v>0</v>
      </c>
      <c r="BC59">
        <f t="shared" si="54"/>
        <v>0.999</v>
      </c>
      <c r="BD59">
        <f t="shared" si="54"/>
        <v>0.999</v>
      </c>
      <c r="BE59">
        <f t="shared" si="54"/>
        <v>0</v>
      </c>
      <c r="BF59">
        <f t="shared" si="54"/>
        <v>0.999</v>
      </c>
      <c r="BG59">
        <f t="shared" si="54"/>
        <v>0</v>
      </c>
      <c r="BH59">
        <f t="shared" si="54"/>
        <v>0</v>
      </c>
      <c r="BI59">
        <f t="shared" si="54"/>
        <v>1</v>
      </c>
      <c r="BJ59">
        <f t="shared" si="54"/>
        <v>0</v>
      </c>
      <c r="BK59">
        <f t="shared" si="54"/>
        <v>0</v>
      </c>
      <c r="BL59">
        <f t="shared" si="54"/>
        <v>0</v>
      </c>
      <c r="BM59">
        <f t="shared" si="54"/>
        <v>0</v>
      </c>
      <c r="BN59">
        <f t="shared" si="54"/>
        <v>0.999</v>
      </c>
      <c r="BO59">
        <f t="shared" si="54"/>
        <v>0.999</v>
      </c>
      <c r="BP59">
        <f t="shared" si="54"/>
        <v>0.999</v>
      </c>
      <c r="BQ59">
        <f t="shared" ref="BQ59:BW59" si="55">1-BQ58</f>
        <v>0.999</v>
      </c>
      <c r="BR59">
        <f t="shared" si="55"/>
        <v>0.999</v>
      </c>
      <c r="BS59">
        <f t="shared" si="55"/>
        <v>0.999</v>
      </c>
      <c r="BT59">
        <f t="shared" si="55"/>
        <v>0.999</v>
      </c>
      <c r="BU59">
        <f t="shared" si="55"/>
        <v>0.999</v>
      </c>
      <c r="BV59">
        <f t="shared" si="55"/>
        <v>0.999</v>
      </c>
      <c r="BW59">
        <f t="shared" si="55"/>
        <v>0.999</v>
      </c>
    </row>
    <row r="60" spans="1:75" ht="28.5">
      <c r="A60" s="113"/>
      <c r="B60" s="92" t="s">
        <v>103</v>
      </c>
      <c r="C60" s="92" t="s">
        <v>53</v>
      </c>
      <c r="D60">
        <v>1E-3</v>
      </c>
      <c r="E60">
        <v>1E-3</v>
      </c>
      <c r="F60">
        <v>1E-3</v>
      </c>
      <c r="G60">
        <v>1E-3</v>
      </c>
      <c r="H60">
        <v>1E-3</v>
      </c>
      <c r="I60">
        <v>1E-3</v>
      </c>
      <c r="J60">
        <v>1E-3</v>
      </c>
      <c r="K60">
        <v>1E-3</v>
      </c>
      <c r="L60">
        <v>1E-3</v>
      </c>
      <c r="M60">
        <v>1E-3</v>
      </c>
      <c r="N60">
        <v>1E-3</v>
      </c>
      <c r="O60">
        <v>1</v>
      </c>
      <c r="P60">
        <v>1</v>
      </c>
      <c r="Q60">
        <v>1</v>
      </c>
      <c r="R60">
        <v>1</v>
      </c>
      <c r="S60">
        <v>1</v>
      </c>
      <c r="T60">
        <v>1</v>
      </c>
      <c r="U60">
        <v>1</v>
      </c>
      <c r="V60">
        <v>1E-3</v>
      </c>
      <c r="W60">
        <v>1E-3</v>
      </c>
      <c r="X60">
        <v>1</v>
      </c>
      <c r="Y60">
        <v>1E-3</v>
      </c>
      <c r="Z60">
        <v>1E-3</v>
      </c>
      <c r="AA60">
        <v>1E-3</v>
      </c>
      <c r="AB60">
        <v>1E-3</v>
      </c>
      <c r="AC60">
        <v>1E-3</v>
      </c>
      <c r="AD60">
        <v>1E-3</v>
      </c>
      <c r="AE60">
        <v>0</v>
      </c>
      <c r="AF60">
        <v>1E-3</v>
      </c>
      <c r="AG60">
        <v>1E-3</v>
      </c>
      <c r="AH60">
        <v>1E-3</v>
      </c>
      <c r="AI60">
        <v>1</v>
      </c>
      <c r="AJ60">
        <v>1E-3</v>
      </c>
      <c r="AK60">
        <v>1E-3</v>
      </c>
      <c r="AL60">
        <v>1</v>
      </c>
      <c r="AM60">
        <v>1</v>
      </c>
      <c r="AN60">
        <v>1E-3</v>
      </c>
      <c r="AO60">
        <v>1E-3</v>
      </c>
      <c r="AP60">
        <v>1E-3</v>
      </c>
      <c r="AQ60">
        <v>1E-3</v>
      </c>
      <c r="AR60">
        <v>1E-3</v>
      </c>
      <c r="AS60">
        <v>1E-3</v>
      </c>
      <c r="AT60">
        <v>1</v>
      </c>
      <c r="AU60">
        <v>1</v>
      </c>
      <c r="AV60">
        <v>1</v>
      </c>
      <c r="AW60">
        <v>1</v>
      </c>
      <c r="AX60">
        <v>1</v>
      </c>
      <c r="AY60">
        <v>1E-3</v>
      </c>
      <c r="AZ60">
        <v>1E-3</v>
      </c>
      <c r="BA60">
        <v>1E-3</v>
      </c>
      <c r="BB60">
        <v>1E-3</v>
      </c>
      <c r="BC60">
        <v>1E-3</v>
      </c>
      <c r="BD60">
        <v>1</v>
      </c>
      <c r="BE60">
        <v>1E-3</v>
      </c>
      <c r="BF60">
        <v>1E-3</v>
      </c>
      <c r="BG60">
        <v>1E-3</v>
      </c>
      <c r="BH60">
        <v>1E-3</v>
      </c>
      <c r="BI60">
        <v>1E-3</v>
      </c>
      <c r="BJ60">
        <v>1E-3</v>
      </c>
      <c r="BK60">
        <v>1E-3</v>
      </c>
      <c r="BL60">
        <v>1E-3</v>
      </c>
      <c r="BM60">
        <v>1E-3</v>
      </c>
      <c r="BN60">
        <v>1</v>
      </c>
      <c r="BO60">
        <v>1E-3</v>
      </c>
      <c r="BP60">
        <v>1E-3</v>
      </c>
      <c r="BQ60">
        <v>1E-3</v>
      </c>
      <c r="BR60">
        <v>1E-3</v>
      </c>
      <c r="BS60">
        <v>1E-3</v>
      </c>
      <c r="BT60">
        <v>1E-3</v>
      </c>
      <c r="BU60">
        <v>1E-3</v>
      </c>
      <c r="BV60">
        <v>1E-3</v>
      </c>
      <c r="BW60">
        <v>1E-3</v>
      </c>
    </row>
    <row r="61" spans="1:75">
      <c r="A61" s="113"/>
      <c r="B61" s="94"/>
      <c r="C61" s="94"/>
      <c r="D61">
        <f>1-D60</f>
        <v>0.999</v>
      </c>
      <c r="E61">
        <f t="shared" ref="E61:BP61" si="56">1-E60</f>
        <v>0.999</v>
      </c>
      <c r="F61">
        <f t="shared" si="56"/>
        <v>0.999</v>
      </c>
      <c r="G61">
        <f t="shared" si="56"/>
        <v>0.999</v>
      </c>
      <c r="H61">
        <f t="shared" si="56"/>
        <v>0.999</v>
      </c>
      <c r="I61">
        <f t="shared" si="56"/>
        <v>0.999</v>
      </c>
      <c r="J61">
        <f t="shared" si="56"/>
        <v>0.999</v>
      </c>
      <c r="K61">
        <f t="shared" si="56"/>
        <v>0.999</v>
      </c>
      <c r="L61">
        <f t="shared" si="56"/>
        <v>0.999</v>
      </c>
      <c r="M61">
        <f t="shared" si="56"/>
        <v>0.999</v>
      </c>
      <c r="N61">
        <f t="shared" si="56"/>
        <v>0.999</v>
      </c>
      <c r="O61">
        <f t="shared" si="56"/>
        <v>0</v>
      </c>
      <c r="P61">
        <f t="shared" si="56"/>
        <v>0</v>
      </c>
      <c r="Q61">
        <f t="shared" si="56"/>
        <v>0</v>
      </c>
      <c r="R61">
        <f t="shared" si="56"/>
        <v>0</v>
      </c>
      <c r="S61">
        <f t="shared" si="56"/>
        <v>0</v>
      </c>
      <c r="T61">
        <f t="shared" si="56"/>
        <v>0</v>
      </c>
      <c r="U61">
        <f t="shared" si="56"/>
        <v>0</v>
      </c>
      <c r="V61">
        <f t="shared" si="56"/>
        <v>0.999</v>
      </c>
      <c r="W61">
        <f t="shared" si="56"/>
        <v>0.999</v>
      </c>
      <c r="X61">
        <f t="shared" si="56"/>
        <v>0</v>
      </c>
      <c r="Y61">
        <f t="shared" si="56"/>
        <v>0.999</v>
      </c>
      <c r="Z61">
        <f t="shared" si="56"/>
        <v>0.999</v>
      </c>
      <c r="AA61">
        <f t="shared" si="56"/>
        <v>0.999</v>
      </c>
      <c r="AB61">
        <f t="shared" si="56"/>
        <v>0.999</v>
      </c>
      <c r="AC61">
        <f t="shared" si="56"/>
        <v>0.999</v>
      </c>
      <c r="AD61">
        <f t="shared" si="56"/>
        <v>0.999</v>
      </c>
      <c r="AE61">
        <f t="shared" si="56"/>
        <v>1</v>
      </c>
      <c r="AF61">
        <f t="shared" si="56"/>
        <v>0.999</v>
      </c>
      <c r="AG61">
        <f t="shared" si="56"/>
        <v>0.999</v>
      </c>
      <c r="AH61">
        <f t="shared" si="56"/>
        <v>0.999</v>
      </c>
      <c r="AI61">
        <f t="shared" si="56"/>
        <v>0</v>
      </c>
      <c r="AJ61">
        <f t="shared" si="56"/>
        <v>0.999</v>
      </c>
      <c r="AK61">
        <f t="shared" si="56"/>
        <v>0.999</v>
      </c>
      <c r="AL61">
        <f t="shared" si="56"/>
        <v>0</v>
      </c>
      <c r="AM61">
        <f t="shared" si="56"/>
        <v>0</v>
      </c>
      <c r="AN61">
        <f t="shared" si="56"/>
        <v>0.999</v>
      </c>
      <c r="AO61">
        <f t="shared" si="56"/>
        <v>0.999</v>
      </c>
      <c r="AP61">
        <f t="shared" si="56"/>
        <v>0.999</v>
      </c>
      <c r="AQ61">
        <f t="shared" si="56"/>
        <v>0.999</v>
      </c>
      <c r="AR61">
        <f t="shared" si="56"/>
        <v>0.999</v>
      </c>
      <c r="AS61">
        <f t="shared" si="56"/>
        <v>0.999</v>
      </c>
      <c r="AT61">
        <f t="shared" si="56"/>
        <v>0</v>
      </c>
      <c r="AU61">
        <f t="shared" si="56"/>
        <v>0</v>
      </c>
      <c r="AV61">
        <f t="shared" si="56"/>
        <v>0</v>
      </c>
      <c r="AW61">
        <f t="shared" si="56"/>
        <v>0</v>
      </c>
      <c r="AX61">
        <f t="shared" si="56"/>
        <v>0</v>
      </c>
      <c r="AY61">
        <f t="shared" si="56"/>
        <v>0.999</v>
      </c>
      <c r="AZ61">
        <f t="shared" si="56"/>
        <v>0.999</v>
      </c>
      <c r="BA61">
        <f t="shared" si="56"/>
        <v>0.999</v>
      </c>
      <c r="BB61">
        <f t="shared" si="56"/>
        <v>0.999</v>
      </c>
      <c r="BC61">
        <f t="shared" si="56"/>
        <v>0.999</v>
      </c>
      <c r="BD61">
        <f t="shared" si="56"/>
        <v>0</v>
      </c>
      <c r="BE61">
        <f t="shared" si="56"/>
        <v>0.999</v>
      </c>
      <c r="BF61">
        <f t="shared" si="56"/>
        <v>0.999</v>
      </c>
      <c r="BG61">
        <f t="shared" si="56"/>
        <v>0.999</v>
      </c>
      <c r="BH61">
        <f t="shared" si="56"/>
        <v>0.999</v>
      </c>
      <c r="BI61">
        <f t="shared" si="56"/>
        <v>0.999</v>
      </c>
      <c r="BJ61">
        <f t="shared" si="56"/>
        <v>0.999</v>
      </c>
      <c r="BK61">
        <f t="shared" si="56"/>
        <v>0.999</v>
      </c>
      <c r="BL61">
        <f t="shared" si="56"/>
        <v>0.999</v>
      </c>
      <c r="BM61">
        <f t="shared" si="56"/>
        <v>0.999</v>
      </c>
      <c r="BN61">
        <f t="shared" si="56"/>
        <v>0</v>
      </c>
      <c r="BO61">
        <f t="shared" si="56"/>
        <v>0.999</v>
      </c>
      <c r="BP61">
        <f t="shared" si="56"/>
        <v>0.999</v>
      </c>
      <c r="BQ61">
        <f t="shared" ref="BQ61:BW61" si="57">1-BQ60</f>
        <v>0.999</v>
      </c>
      <c r="BR61">
        <f t="shared" si="57"/>
        <v>0.999</v>
      </c>
      <c r="BS61">
        <f t="shared" si="57"/>
        <v>0.999</v>
      </c>
      <c r="BT61">
        <f t="shared" si="57"/>
        <v>0.999</v>
      </c>
      <c r="BU61">
        <f t="shared" si="57"/>
        <v>0.999</v>
      </c>
      <c r="BV61">
        <f t="shared" si="57"/>
        <v>0.999</v>
      </c>
      <c r="BW61">
        <f t="shared" si="57"/>
        <v>0.999</v>
      </c>
    </row>
    <row r="62" spans="1:75" ht="28.5">
      <c r="A62" s="113"/>
      <c r="B62" s="92" t="s">
        <v>104</v>
      </c>
      <c r="C62" s="92" t="s">
        <v>54</v>
      </c>
      <c r="D62">
        <v>0.5</v>
      </c>
      <c r="E62">
        <v>0.25</v>
      </c>
      <c r="F62">
        <v>0.5</v>
      </c>
      <c r="G62">
        <v>0.5</v>
      </c>
      <c r="H62">
        <v>0.5</v>
      </c>
      <c r="I62">
        <v>0.5</v>
      </c>
      <c r="J62">
        <v>0.5</v>
      </c>
      <c r="K62">
        <v>0.5</v>
      </c>
      <c r="L62">
        <v>2.5000000000000001E-4</v>
      </c>
      <c r="M62">
        <v>0.5</v>
      </c>
      <c r="N62">
        <v>0.5</v>
      </c>
      <c r="O62">
        <v>0.5</v>
      </c>
      <c r="P62">
        <v>0.25</v>
      </c>
      <c r="Q62">
        <v>0.25</v>
      </c>
      <c r="R62">
        <v>0.25</v>
      </c>
      <c r="S62">
        <v>0.25</v>
      </c>
      <c r="T62">
        <v>0.25</v>
      </c>
      <c r="U62">
        <v>0.5</v>
      </c>
      <c r="V62">
        <v>2.5000000000000001E-4</v>
      </c>
      <c r="W62">
        <v>0.25</v>
      </c>
      <c r="X62">
        <v>0.5</v>
      </c>
      <c r="Y62">
        <v>0.5</v>
      </c>
      <c r="Z62">
        <v>0.5</v>
      </c>
      <c r="AA62">
        <v>2.5000000000000001E-4</v>
      </c>
      <c r="AB62">
        <v>0.25</v>
      </c>
      <c r="AC62">
        <v>0.5</v>
      </c>
      <c r="AD62">
        <v>0.25</v>
      </c>
      <c r="AE62">
        <v>0.25</v>
      </c>
      <c r="AF62">
        <v>0.25</v>
      </c>
      <c r="AG62">
        <v>1</v>
      </c>
      <c r="AH62">
        <v>0.25</v>
      </c>
      <c r="AI62">
        <v>0.5</v>
      </c>
      <c r="AJ62">
        <v>0.5</v>
      </c>
      <c r="AK62">
        <v>0.5</v>
      </c>
      <c r="AL62">
        <v>1</v>
      </c>
      <c r="AM62">
        <v>0.25</v>
      </c>
      <c r="AN62">
        <v>0.5</v>
      </c>
      <c r="AO62">
        <v>0.25</v>
      </c>
      <c r="AP62">
        <v>0.5</v>
      </c>
      <c r="AQ62">
        <v>2.5000000000000001E-4</v>
      </c>
      <c r="AR62">
        <v>2.5000000000000001E-4</v>
      </c>
      <c r="AS62">
        <v>2.5000000000000001E-4</v>
      </c>
      <c r="AT62">
        <v>0.25</v>
      </c>
      <c r="AU62">
        <v>0.25</v>
      </c>
      <c r="AV62">
        <v>0.25</v>
      </c>
      <c r="AW62">
        <v>0.25</v>
      </c>
      <c r="AX62">
        <v>0.25</v>
      </c>
      <c r="AY62">
        <v>2.5000000000000001E-4</v>
      </c>
      <c r="AZ62">
        <v>2.5000000000000001E-4</v>
      </c>
      <c r="BA62">
        <v>2.5000000000000001E-4</v>
      </c>
      <c r="BB62">
        <v>2.5000000000000001E-4</v>
      </c>
      <c r="BC62">
        <v>2.5000000000000001E-4</v>
      </c>
      <c r="BD62">
        <v>0.25</v>
      </c>
      <c r="BE62">
        <v>2.5000000000000001E-4</v>
      </c>
      <c r="BF62">
        <v>2.5000000000000001E-4</v>
      </c>
      <c r="BG62">
        <v>2.5000000000000001E-4</v>
      </c>
      <c r="BH62">
        <v>0.25</v>
      </c>
      <c r="BI62">
        <v>0.25</v>
      </c>
      <c r="BJ62">
        <v>2.5000000000000001E-4</v>
      </c>
      <c r="BK62">
        <v>2.5000000000000001E-4</v>
      </c>
      <c r="BL62">
        <v>2.5000000000000001E-4</v>
      </c>
      <c r="BM62">
        <v>2.5000000000000001E-4</v>
      </c>
      <c r="BN62">
        <v>1</v>
      </c>
      <c r="BO62">
        <v>0.25</v>
      </c>
      <c r="BP62">
        <v>2.5000000000000001E-4</v>
      </c>
      <c r="BQ62">
        <v>0.25</v>
      </c>
      <c r="BR62">
        <v>0.25</v>
      </c>
      <c r="BS62">
        <v>0.25</v>
      </c>
      <c r="BT62">
        <v>0.5</v>
      </c>
      <c r="BU62">
        <v>0.25</v>
      </c>
      <c r="BV62">
        <v>0.25</v>
      </c>
      <c r="BW62">
        <v>0.25</v>
      </c>
    </row>
    <row r="63" spans="1:75">
      <c r="A63" s="114"/>
      <c r="B63" s="94"/>
      <c r="C63" s="94"/>
      <c r="D63">
        <f>1-D62</f>
        <v>0.5</v>
      </c>
      <c r="E63">
        <f t="shared" ref="E63:BP63" si="58">1-E62</f>
        <v>0.75</v>
      </c>
      <c r="F63">
        <f t="shared" si="58"/>
        <v>0.5</v>
      </c>
      <c r="G63">
        <f t="shared" si="58"/>
        <v>0.5</v>
      </c>
      <c r="H63">
        <f t="shared" si="58"/>
        <v>0.5</v>
      </c>
      <c r="I63">
        <f t="shared" si="58"/>
        <v>0.5</v>
      </c>
      <c r="J63">
        <f t="shared" si="58"/>
        <v>0.5</v>
      </c>
      <c r="K63">
        <f t="shared" si="58"/>
        <v>0.5</v>
      </c>
      <c r="L63">
        <f t="shared" si="58"/>
        <v>0.99975000000000003</v>
      </c>
      <c r="M63">
        <f t="shared" si="58"/>
        <v>0.5</v>
      </c>
      <c r="N63">
        <f t="shared" si="58"/>
        <v>0.5</v>
      </c>
      <c r="O63">
        <f t="shared" si="58"/>
        <v>0.5</v>
      </c>
      <c r="P63">
        <f t="shared" si="58"/>
        <v>0.75</v>
      </c>
      <c r="Q63">
        <f t="shared" si="58"/>
        <v>0.75</v>
      </c>
      <c r="R63">
        <f t="shared" si="58"/>
        <v>0.75</v>
      </c>
      <c r="S63">
        <f t="shared" si="58"/>
        <v>0.75</v>
      </c>
      <c r="T63">
        <f t="shared" si="58"/>
        <v>0.75</v>
      </c>
      <c r="U63">
        <f t="shared" si="58"/>
        <v>0.5</v>
      </c>
      <c r="V63">
        <f t="shared" si="58"/>
        <v>0.99975000000000003</v>
      </c>
      <c r="W63">
        <f t="shared" si="58"/>
        <v>0.75</v>
      </c>
      <c r="X63">
        <f t="shared" si="58"/>
        <v>0.5</v>
      </c>
      <c r="Y63">
        <f t="shared" si="58"/>
        <v>0.5</v>
      </c>
      <c r="Z63">
        <f t="shared" si="58"/>
        <v>0.5</v>
      </c>
      <c r="AA63">
        <f t="shared" si="58"/>
        <v>0.99975000000000003</v>
      </c>
      <c r="AB63">
        <f t="shared" si="58"/>
        <v>0.75</v>
      </c>
      <c r="AC63">
        <f t="shared" si="58"/>
        <v>0.5</v>
      </c>
      <c r="AD63">
        <f t="shared" si="58"/>
        <v>0.75</v>
      </c>
      <c r="AE63">
        <f t="shared" si="58"/>
        <v>0.75</v>
      </c>
      <c r="AF63">
        <f t="shared" si="58"/>
        <v>0.75</v>
      </c>
      <c r="AG63">
        <f t="shared" si="58"/>
        <v>0</v>
      </c>
      <c r="AH63">
        <f t="shared" si="58"/>
        <v>0.75</v>
      </c>
      <c r="AI63">
        <f t="shared" si="58"/>
        <v>0.5</v>
      </c>
      <c r="AJ63">
        <f t="shared" si="58"/>
        <v>0.5</v>
      </c>
      <c r="AK63">
        <f t="shared" si="58"/>
        <v>0.5</v>
      </c>
      <c r="AL63">
        <f t="shared" si="58"/>
        <v>0</v>
      </c>
      <c r="AM63">
        <f t="shared" si="58"/>
        <v>0.75</v>
      </c>
      <c r="AN63">
        <f t="shared" si="58"/>
        <v>0.5</v>
      </c>
      <c r="AO63">
        <f t="shared" si="58"/>
        <v>0.75</v>
      </c>
      <c r="AP63">
        <f t="shared" si="58"/>
        <v>0.5</v>
      </c>
      <c r="AQ63">
        <f t="shared" si="58"/>
        <v>0.99975000000000003</v>
      </c>
      <c r="AR63">
        <f t="shared" si="58"/>
        <v>0.99975000000000003</v>
      </c>
      <c r="AS63">
        <f t="shared" si="58"/>
        <v>0.99975000000000003</v>
      </c>
      <c r="AT63">
        <f t="shared" si="58"/>
        <v>0.75</v>
      </c>
      <c r="AU63">
        <f t="shared" si="58"/>
        <v>0.75</v>
      </c>
      <c r="AV63">
        <f t="shared" si="58"/>
        <v>0.75</v>
      </c>
      <c r="AW63">
        <f t="shared" si="58"/>
        <v>0.75</v>
      </c>
      <c r="AX63">
        <f t="shared" si="58"/>
        <v>0.75</v>
      </c>
      <c r="AY63">
        <f t="shared" si="58"/>
        <v>0.99975000000000003</v>
      </c>
      <c r="AZ63">
        <f t="shared" si="58"/>
        <v>0.99975000000000003</v>
      </c>
      <c r="BA63">
        <f t="shared" si="58"/>
        <v>0.99975000000000003</v>
      </c>
      <c r="BB63">
        <f t="shared" si="58"/>
        <v>0.99975000000000003</v>
      </c>
      <c r="BC63">
        <f t="shared" si="58"/>
        <v>0.99975000000000003</v>
      </c>
      <c r="BD63">
        <f t="shared" si="58"/>
        <v>0.75</v>
      </c>
      <c r="BE63">
        <f t="shared" si="58"/>
        <v>0.99975000000000003</v>
      </c>
      <c r="BF63">
        <f t="shared" si="58"/>
        <v>0.99975000000000003</v>
      </c>
      <c r="BG63">
        <f t="shared" si="58"/>
        <v>0.99975000000000003</v>
      </c>
      <c r="BH63">
        <f t="shared" si="58"/>
        <v>0.75</v>
      </c>
      <c r="BI63">
        <f t="shared" si="58"/>
        <v>0.75</v>
      </c>
      <c r="BJ63">
        <f t="shared" si="58"/>
        <v>0.99975000000000003</v>
      </c>
      <c r="BK63">
        <f t="shared" si="58"/>
        <v>0.99975000000000003</v>
      </c>
      <c r="BL63">
        <f t="shared" si="58"/>
        <v>0.99975000000000003</v>
      </c>
      <c r="BM63">
        <f t="shared" si="58"/>
        <v>0.99975000000000003</v>
      </c>
      <c r="BN63">
        <f t="shared" si="58"/>
        <v>0</v>
      </c>
      <c r="BO63">
        <f t="shared" si="58"/>
        <v>0.75</v>
      </c>
      <c r="BP63">
        <f t="shared" si="58"/>
        <v>0.99975000000000003</v>
      </c>
      <c r="BQ63">
        <f t="shared" ref="BQ63:BW63" si="59">1-BQ62</f>
        <v>0.75</v>
      </c>
      <c r="BR63">
        <f t="shared" si="59"/>
        <v>0.75</v>
      </c>
      <c r="BS63">
        <f t="shared" si="59"/>
        <v>0.75</v>
      </c>
      <c r="BT63">
        <f t="shared" si="59"/>
        <v>0.5</v>
      </c>
      <c r="BU63">
        <f t="shared" si="59"/>
        <v>0.75</v>
      </c>
      <c r="BV63">
        <f t="shared" si="59"/>
        <v>0.75</v>
      </c>
      <c r="BW63">
        <f t="shared" si="59"/>
        <v>0.75</v>
      </c>
    </row>
  </sheetData>
  <mergeCells count="14">
    <mergeCell ref="A36:A51"/>
    <mergeCell ref="A52:A63"/>
    <mergeCell ref="BE2:BM2"/>
    <mergeCell ref="BN2:BW2"/>
    <mergeCell ref="A4:A9"/>
    <mergeCell ref="A10:A21"/>
    <mergeCell ref="A22:A31"/>
    <mergeCell ref="A32:A35"/>
    <mergeCell ref="D2:N2"/>
    <mergeCell ref="O2:U2"/>
    <mergeCell ref="V2:W2"/>
    <mergeCell ref="X2:AH2"/>
    <mergeCell ref="AI2:AP2"/>
    <mergeCell ref="AQ2:BD2"/>
  </mergeCells>
  <phoneticPr fontId="1" type="noConversion"/>
  <pageMargins left="0.7" right="0.7" top="0.75" bottom="0.75" header="0.3" footer="0.3"/>
  <legacyDrawing r:id="rId1"/>
  <oleObjects>
    <oleObject progId="Equation.KSEE3" shapeId="10241" r:id="rId2"/>
  </oleObjects>
</worksheet>
</file>

<file path=xl/worksheets/sheet12.xml><?xml version="1.0" encoding="utf-8"?>
<worksheet xmlns="http://schemas.openxmlformats.org/spreadsheetml/2006/main" xmlns:r="http://schemas.openxmlformats.org/officeDocument/2006/relationships">
  <dimension ref="A1:BY63"/>
  <sheetViews>
    <sheetView topLeftCell="A32" workbookViewId="0">
      <selection activeCell="B62" sqref="B62:C62"/>
    </sheetView>
  </sheetViews>
  <sheetFormatPr defaultRowHeight="13.5"/>
  <cols>
    <col min="2" max="2" width="15.875" customWidth="1"/>
    <col min="3" max="3" width="12.875" customWidth="1"/>
  </cols>
  <sheetData>
    <row r="1" spans="1:77" s="81" customFormat="1" ht="15" customHeight="1">
      <c r="BX1" s="78"/>
    </row>
    <row r="2" spans="1:77" s="81" customFormat="1">
      <c r="D2" s="107" t="s">
        <v>235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 t="s">
        <v>236</v>
      </c>
      <c r="P2" s="107"/>
      <c r="Q2" s="107"/>
      <c r="R2" s="107"/>
      <c r="S2" s="107"/>
      <c r="T2" s="107"/>
      <c r="U2" s="107"/>
      <c r="V2" s="107" t="s">
        <v>237</v>
      </c>
      <c r="W2" s="107"/>
      <c r="X2" s="107" t="s">
        <v>238</v>
      </c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 t="s">
        <v>239</v>
      </c>
      <c r="AJ2" s="107"/>
      <c r="AK2" s="107"/>
      <c r="AL2" s="107"/>
      <c r="AM2" s="107"/>
      <c r="AN2" s="107"/>
      <c r="AO2" s="107"/>
      <c r="AP2" s="107"/>
      <c r="AQ2" s="107" t="s">
        <v>240</v>
      </c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 t="s">
        <v>241</v>
      </c>
      <c r="BF2" s="107"/>
      <c r="BG2" s="107"/>
      <c r="BH2" s="107"/>
      <c r="BI2" s="107"/>
      <c r="BJ2" s="107"/>
      <c r="BK2" s="107"/>
      <c r="BL2" s="107"/>
      <c r="BM2" s="107"/>
      <c r="BN2" s="107" t="s">
        <v>242</v>
      </c>
      <c r="BO2" s="107"/>
      <c r="BP2" s="107"/>
      <c r="BQ2" s="107"/>
      <c r="BR2" s="107"/>
      <c r="BS2" s="107"/>
      <c r="BT2" s="107"/>
      <c r="BU2" s="107"/>
      <c r="BV2" s="107"/>
      <c r="BW2" s="107"/>
      <c r="BX2" s="78"/>
    </row>
    <row r="3" spans="1:77" s="81" customFormat="1" ht="16.5">
      <c r="A3" s="91" t="s">
        <v>48</v>
      </c>
      <c r="B3" s="91" t="s">
        <v>49</v>
      </c>
      <c r="C3" s="91" t="s">
        <v>50</v>
      </c>
      <c r="D3" s="81" t="s">
        <v>112</v>
      </c>
      <c r="E3" s="81" t="s">
        <v>113</v>
      </c>
      <c r="F3" s="81" t="s">
        <v>114</v>
      </c>
      <c r="G3" s="81" t="s">
        <v>115</v>
      </c>
      <c r="H3" s="81" t="s">
        <v>116</v>
      </c>
      <c r="I3" s="81" t="s">
        <v>117</v>
      </c>
      <c r="J3" s="81" t="s">
        <v>118</v>
      </c>
      <c r="K3" s="81" t="s">
        <v>119</v>
      </c>
      <c r="L3" s="81" t="s">
        <v>120</v>
      </c>
      <c r="M3" s="81" t="s">
        <v>121</v>
      </c>
      <c r="N3" s="81" t="s">
        <v>122</v>
      </c>
      <c r="O3" s="81" t="s">
        <v>123</v>
      </c>
      <c r="P3" s="81" t="s">
        <v>124</v>
      </c>
      <c r="Q3" s="81" t="s">
        <v>125</v>
      </c>
      <c r="R3" s="81" t="s">
        <v>126</v>
      </c>
      <c r="S3" s="81" t="s">
        <v>127</v>
      </c>
      <c r="T3" s="81" t="s">
        <v>128</v>
      </c>
      <c r="U3" s="81" t="s">
        <v>129</v>
      </c>
      <c r="V3" s="81" t="s">
        <v>130</v>
      </c>
      <c r="W3" s="81" t="s">
        <v>131</v>
      </c>
      <c r="X3" s="81" t="s">
        <v>132</v>
      </c>
      <c r="Y3" s="81" t="s">
        <v>133</v>
      </c>
      <c r="Z3" s="81" t="s">
        <v>134</v>
      </c>
      <c r="AA3" s="81" t="s">
        <v>135</v>
      </c>
      <c r="AB3" s="81" t="s">
        <v>136</v>
      </c>
      <c r="AC3" s="81" t="s">
        <v>137</v>
      </c>
      <c r="AD3" s="81" t="s">
        <v>138</v>
      </c>
      <c r="AE3" s="81" t="s">
        <v>139</v>
      </c>
      <c r="AF3" s="81" t="s">
        <v>140</v>
      </c>
      <c r="AG3" s="81" t="s">
        <v>141</v>
      </c>
      <c r="AH3" s="81" t="s">
        <v>142</v>
      </c>
      <c r="AI3" s="81" t="s">
        <v>143</v>
      </c>
      <c r="AJ3" s="81" t="s">
        <v>144</v>
      </c>
      <c r="AK3" s="81" t="s">
        <v>145</v>
      </c>
      <c r="AL3" s="81" t="s">
        <v>146</v>
      </c>
      <c r="AM3" s="81" t="s">
        <v>147</v>
      </c>
      <c r="AN3" s="81" t="s">
        <v>148</v>
      </c>
      <c r="AO3" s="81" t="s">
        <v>143</v>
      </c>
      <c r="AP3" s="81" t="s">
        <v>149</v>
      </c>
      <c r="AQ3" s="81" t="s">
        <v>150</v>
      </c>
      <c r="AR3" s="81" t="s">
        <v>151</v>
      </c>
      <c r="AS3" s="81" t="s">
        <v>152</v>
      </c>
      <c r="AT3" s="81" t="s">
        <v>153</v>
      </c>
      <c r="AU3" s="81" t="s">
        <v>154</v>
      </c>
      <c r="AV3" s="81" t="s">
        <v>155</v>
      </c>
      <c r="AW3" s="81" t="s">
        <v>156</v>
      </c>
      <c r="AX3" s="81" t="s">
        <v>157</v>
      </c>
      <c r="AY3" s="81" t="s">
        <v>158</v>
      </c>
      <c r="AZ3" s="81" t="s">
        <v>159</v>
      </c>
      <c r="BA3" s="81" t="s">
        <v>160</v>
      </c>
      <c r="BB3" s="81" t="s">
        <v>145</v>
      </c>
      <c r="BC3" s="81" t="s">
        <v>161</v>
      </c>
      <c r="BD3" s="81" t="s">
        <v>162</v>
      </c>
      <c r="BE3" s="81" t="s">
        <v>163</v>
      </c>
      <c r="BF3" s="81" t="s">
        <v>164</v>
      </c>
      <c r="BG3" s="81" t="s">
        <v>165</v>
      </c>
      <c r="BH3" s="81" t="s">
        <v>166</v>
      </c>
      <c r="BI3" s="81" t="s">
        <v>167</v>
      </c>
      <c r="BJ3" s="81" t="s">
        <v>168</v>
      </c>
      <c r="BK3" s="81" t="s">
        <v>169</v>
      </c>
      <c r="BL3" s="81" t="s">
        <v>170</v>
      </c>
      <c r="BM3" s="81" t="s">
        <v>171</v>
      </c>
      <c r="BN3" s="81" t="s">
        <v>172</v>
      </c>
      <c r="BO3" s="81" t="s">
        <v>173</v>
      </c>
      <c r="BP3" s="81" t="s">
        <v>174</v>
      </c>
      <c r="BQ3" s="81" t="s">
        <v>145</v>
      </c>
      <c r="BR3" s="81" t="s">
        <v>175</v>
      </c>
      <c r="BS3" s="81" t="s">
        <v>176</v>
      </c>
      <c r="BT3" s="81" t="s">
        <v>177</v>
      </c>
      <c r="BU3" s="81" t="s">
        <v>178</v>
      </c>
      <c r="BV3" s="81" t="s">
        <v>179</v>
      </c>
      <c r="BW3" s="81" t="s">
        <v>180</v>
      </c>
      <c r="BX3" s="78"/>
      <c r="BY3" s="81" t="s">
        <v>243</v>
      </c>
    </row>
    <row r="4" spans="1:77" ht="28.5">
      <c r="A4" s="111" t="s">
        <v>106</v>
      </c>
      <c r="B4" s="92" t="s">
        <v>58</v>
      </c>
      <c r="C4" s="93" t="s">
        <v>54</v>
      </c>
      <c r="D4">
        <v>0.999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0.999</v>
      </c>
      <c r="AB4">
        <v>0.9996666666666667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0.999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0.999</v>
      </c>
      <c r="BG4">
        <v>0</v>
      </c>
      <c r="BH4">
        <v>0.999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0.999</v>
      </c>
      <c r="BX4">
        <f>MAX(D4:BW4)</f>
        <v>0.9996666666666667</v>
      </c>
      <c r="BY4">
        <f>MIN(D4:BW4)</f>
        <v>0</v>
      </c>
    </row>
    <row r="5" spans="1:77" ht="13.5" customHeight="1">
      <c r="A5" s="111"/>
      <c r="B5" s="94"/>
      <c r="C5" s="94"/>
      <c r="D5">
        <f>0.5/(D4+0.5)</f>
        <v>0.33355570380253502</v>
      </c>
      <c r="E5">
        <f t="shared" ref="E5:BP5" si="0">0.5/(E4+0.5)</f>
        <v>1</v>
      </c>
      <c r="F5">
        <f t="shared" si="0"/>
        <v>1</v>
      </c>
      <c r="G5">
        <f t="shared" si="0"/>
        <v>1</v>
      </c>
      <c r="H5">
        <f t="shared" si="0"/>
        <v>1</v>
      </c>
      <c r="I5">
        <f t="shared" si="0"/>
        <v>1</v>
      </c>
      <c r="J5">
        <f t="shared" si="0"/>
        <v>1</v>
      </c>
      <c r="K5">
        <f t="shared" si="0"/>
        <v>1</v>
      </c>
      <c r="L5">
        <f t="shared" si="0"/>
        <v>1</v>
      </c>
      <c r="M5">
        <f t="shared" si="0"/>
        <v>1</v>
      </c>
      <c r="N5">
        <f t="shared" si="0"/>
        <v>1</v>
      </c>
      <c r="O5">
        <f t="shared" si="0"/>
        <v>1</v>
      </c>
      <c r="P5">
        <f t="shared" si="0"/>
        <v>1</v>
      </c>
      <c r="Q5">
        <f t="shared" si="0"/>
        <v>1</v>
      </c>
      <c r="R5">
        <f t="shared" si="0"/>
        <v>1</v>
      </c>
      <c r="S5">
        <f t="shared" si="0"/>
        <v>1</v>
      </c>
      <c r="T5">
        <f t="shared" si="0"/>
        <v>1</v>
      </c>
      <c r="U5">
        <f t="shared" si="0"/>
        <v>1</v>
      </c>
      <c r="V5">
        <f t="shared" si="0"/>
        <v>1</v>
      </c>
      <c r="W5">
        <f t="shared" si="0"/>
        <v>1</v>
      </c>
      <c r="X5">
        <f t="shared" si="0"/>
        <v>1</v>
      </c>
      <c r="Y5">
        <f t="shared" si="0"/>
        <v>1</v>
      </c>
      <c r="Z5">
        <f t="shared" si="0"/>
        <v>1</v>
      </c>
      <c r="AA5">
        <f t="shared" si="0"/>
        <v>0.33355570380253502</v>
      </c>
      <c r="AB5">
        <f t="shared" si="0"/>
        <v>0.33340742387197153</v>
      </c>
      <c r="AC5">
        <f t="shared" si="0"/>
        <v>1</v>
      </c>
      <c r="AD5">
        <f t="shared" si="0"/>
        <v>1</v>
      </c>
      <c r="AE5">
        <f t="shared" si="0"/>
        <v>1</v>
      </c>
      <c r="AF5">
        <f t="shared" si="0"/>
        <v>1</v>
      </c>
      <c r="AG5">
        <f t="shared" si="0"/>
        <v>1</v>
      </c>
      <c r="AH5">
        <f t="shared" si="0"/>
        <v>1</v>
      </c>
      <c r="AI5">
        <f t="shared" si="0"/>
        <v>1</v>
      </c>
      <c r="AJ5">
        <f t="shared" si="0"/>
        <v>1</v>
      </c>
      <c r="AK5">
        <f t="shared" si="0"/>
        <v>1</v>
      </c>
      <c r="AL5">
        <f t="shared" si="0"/>
        <v>1</v>
      </c>
      <c r="AM5">
        <f t="shared" si="0"/>
        <v>1</v>
      </c>
      <c r="AN5">
        <f t="shared" si="0"/>
        <v>1</v>
      </c>
      <c r="AO5">
        <f t="shared" si="0"/>
        <v>1</v>
      </c>
      <c r="AP5">
        <f t="shared" si="0"/>
        <v>0.33355570380253502</v>
      </c>
      <c r="AQ5">
        <f t="shared" si="0"/>
        <v>1</v>
      </c>
      <c r="AR5">
        <f t="shared" si="0"/>
        <v>1</v>
      </c>
      <c r="AS5">
        <f t="shared" si="0"/>
        <v>1</v>
      </c>
      <c r="AT5">
        <f t="shared" si="0"/>
        <v>1</v>
      </c>
      <c r="AU5">
        <f t="shared" si="0"/>
        <v>1</v>
      </c>
      <c r="AV5">
        <f t="shared" si="0"/>
        <v>1</v>
      </c>
      <c r="AW5">
        <f t="shared" si="0"/>
        <v>1</v>
      </c>
      <c r="AX5">
        <f t="shared" si="0"/>
        <v>1</v>
      </c>
      <c r="AY5">
        <f t="shared" si="0"/>
        <v>1</v>
      </c>
      <c r="AZ5">
        <f t="shared" si="0"/>
        <v>1</v>
      </c>
      <c r="BA5">
        <f t="shared" si="0"/>
        <v>1</v>
      </c>
      <c r="BB5">
        <f t="shared" si="0"/>
        <v>1</v>
      </c>
      <c r="BC5">
        <f t="shared" si="0"/>
        <v>1</v>
      </c>
      <c r="BD5">
        <f t="shared" si="0"/>
        <v>1</v>
      </c>
      <c r="BE5">
        <f t="shared" si="0"/>
        <v>1</v>
      </c>
      <c r="BF5">
        <f t="shared" si="0"/>
        <v>0.33355570380253502</v>
      </c>
      <c r="BG5">
        <f t="shared" si="0"/>
        <v>1</v>
      </c>
      <c r="BH5">
        <f t="shared" si="0"/>
        <v>0.33355570380253502</v>
      </c>
      <c r="BI5">
        <f t="shared" si="0"/>
        <v>1</v>
      </c>
      <c r="BJ5">
        <f t="shared" si="0"/>
        <v>1</v>
      </c>
      <c r="BK5">
        <f t="shared" si="0"/>
        <v>1</v>
      </c>
      <c r="BL5">
        <f t="shared" si="0"/>
        <v>1</v>
      </c>
      <c r="BM5">
        <f t="shared" si="0"/>
        <v>1</v>
      </c>
      <c r="BN5">
        <f t="shared" si="0"/>
        <v>1</v>
      </c>
      <c r="BO5">
        <f t="shared" si="0"/>
        <v>1</v>
      </c>
      <c r="BP5">
        <f t="shared" si="0"/>
        <v>1</v>
      </c>
      <c r="BQ5">
        <f t="shared" ref="BQ5:BW5" si="1">0.5/(BQ4+0.5)</f>
        <v>1</v>
      </c>
      <c r="BR5">
        <f t="shared" si="1"/>
        <v>1</v>
      </c>
      <c r="BS5">
        <f t="shared" si="1"/>
        <v>1</v>
      </c>
      <c r="BT5">
        <f t="shared" si="1"/>
        <v>1</v>
      </c>
      <c r="BU5">
        <f t="shared" si="1"/>
        <v>1</v>
      </c>
      <c r="BV5">
        <f t="shared" si="1"/>
        <v>1</v>
      </c>
      <c r="BW5">
        <f t="shared" si="1"/>
        <v>0.33355570380253502</v>
      </c>
    </row>
    <row r="6" spans="1:77" ht="28.5">
      <c r="A6" s="111"/>
      <c r="B6" s="92" t="s">
        <v>59</v>
      </c>
      <c r="C6" s="92" t="s">
        <v>54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0.999</v>
      </c>
      <c r="Q6">
        <v>0</v>
      </c>
      <c r="R6">
        <v>0.999</v>
      </c>
      <c r="S6">
        <v>0</v>
      </c>
      <c r="T6">
        <v>0</v>
      </c>
      <c r="U6">
        <v>0.99950000000000006</v>
      </c>
      <c r="V6">
        <v>0</v>
      </c>
      <c r="W6">
        <v>0.999</v>
      </c>
      <c r="X6">
        <v>0</v>
      </c>
      <c r="Y6">
        <v>0</v>
      </c>
      <c r="Z6">
        <v>0</v>
      </c>
      <c r="AA6">
        <v>0</v>
      </c>
      <c r="AB6">
        <v>0</v>
      </c>
      <c r="AC6">
        <v>0.999</v>
      </c>
      <c r="AD6">
        <v>0</v>
      </c>
      <c r="AE6">
        <v>0.99950000000000006</v>
      </c>
      <c r="AF6">
        <v>0</v>
      </c>
      <c r="AG6">
        <v>0.999</v>
      </c>
      <c r="AH6">
        <v>0</v>
      </c>
      <c r="AI6">
        <v>0</v>
      </c>
      <c r="AJ6">
        <v>0</v>
      </c>
      <c r="AK6">
        <v>0.99980000000000002</v>
      </c>
      <c r="AL6">
        <v>0</v>
      </c>
      <c r="AM6">
        <v>0</v>
      </c>
      <c r="AN6">
        <v>0.99983333333333335</v>
      </c>
      <c r="AO6">
        <v>0.99950000000000006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0.999</v>
      </c>
      <c r="BH6">
        <v>0.99950000000000006</v>
      </c>
      <c r="BI6">
        <v>0</v>
      </c>
      <c r="BJ6">
        <v>0.999</v>
      </c>
      <c r="BK6">
        <v>0.999</v>
      </c>
      <c r="BL6">
        <v>0</v>
      </c>
      <c r="BM6">
        <v>0.99950000000000006</v>
      </c>
      <c r="BN6">
        <v>0</v>
      </c>
      <c r="BO6">
        <v>0</v>
      </c>
      <c r="BP6">
        <v>0</v>
      </c>
      <c r="BQ6">
        <v>0</v>
      </c>
      <c r="BR6">
        <v>0.999</v>
      </c>
      <c r="BS6">
        <v>0</v>
      </c>
      <c r="BT6">
        <v>0</v>
      </c>
      <c r="BU6">
        <v>0</v>
      </c>
      <c r="BV6">
        <v>0</v>
      </c>
      <c r="BW6">
        <v>0</v>
      </c>
      <c r="BX6">
        <f t="shared" ref="BX6:BX62" si="2">MAX(D6:BW6)</f>
        <v>0.99983333333333335</v>
      </c>
      <c r="BY6">
        <f t="shared" ref="BY6:BY62" si="3">MIN(D6:BW6)</f>
        <v>0</v>
      </c>
    </row>
    <row r="7" spans="1:77">
      <c r="A7" s="112"/>
      <c r="B7" s="94"/>
      <c r="C7" s="94"/>
      <c r="D7">
        <f>0.5/(D6+0.5)</f>
        <v>1</v>
      </c>
      <c r="E7">
        <f t="shared" ref="E7:BP7" si="4">0.5/(E6+0.5)</f>
        <v>1</v>
      </c>
      <c r="F7">
        <f t="shared" si="4"/>
        <v>1</v>
      </c>
      <c r="G7">
        <f t="shared" si="4"/>
        <v>1</v>
      </c>
      <c r="H7">
        <f t="shared" si="4"/>
        <v>1</v>
      </c>
      <c r="I7">
        <f t="shared" si="4"/>
        <v>1</v>
      </c>
      <c r="J7">
        <f t="shared" si="4"/>
        <v>1</v>
      </c>
      <c r="K7">
        <f t="shared" si="4"/>
        <v>1</v>
      </c>
      <c r="L7">
        <f t="shared" si="4"/>
        <v>1</v>
      </c>
      <c r="M7">
        <f t="shared" si="4"/>
        <v>1</v>
      </c>
      <c r="N7">
        <f t="shared" si="4"/>
        <v>1</v>
      </c>
      <c r="O7">
        <f t="shared" si="4"/>
        <v>1</v>
      </c>
      <c r="P7">
        <f t="shared" si="4"/>
        <v>0.33355570380253502</v>
      </c>
      <c r="Q7">
        <f t="shared" si="4"/>
        <v>1</v>
      </c>
      <c r="R7">
        <f t="shared" si="4"/>
        <v>0.33355570380253502</v>
      </c>
      <c r="S7">
        <f t="shared" si="4"/>
        <v>1</v>
      </c>
      <c r="T7">
        <f t="shared" si="4"/>
        <v>1</v>
      </c>
      <c r="U7">
        <f t="shared" si="4"/>
        <v>0.33344448149383127</v>
      </c>
      <c r="V7">
        <f t="shared" si="4"/>
        <v>1</v>
      </c>
      <c r="W7">
        <f t="shared" si="4"/>
        <v>0.33355570380253502</v>
      </c>
      <c r="X7">
        <f t="shared" si="4"/>
        <v>1</v>
      </c>
      <c r="Y7">
        <f t="shared" si="4"/>
        <v>1</v>
      </c>
      <c r="Z7">
        <f t="shared" si="4"/>
        <v>1</v>
      </c>
      <c r="AA7">
        <f t="shared" si="4"/>
        <v>1</v>
      </c>
      <c r="AB7">
        <f t="shared" si="4"/>
        <v>1</v>
      </c>
      <c r="AC7">
        <f t="shared" si="4"/>
        <v>0.33355570380253502</v>
      </c>
      <c r="AD7">
        <f t="shared" si="4"/>
        <v>1</v>
      </c>
      <c r="AE7">
        <f t="shared" si="4"/>
        <v>0.33344448149383127</v>
      </c>
      <c r="AF7">
        <f t="shared" si="4"/>
        <v>1</v>
      </c>
      <c r="AG7">
        <f t="shared" si="4"/>
        <v>0.33355570380253502</v>
      </c>
      <c r="AH7">
        <f t="shared" si="4"/>
        <v>1</v>
      </c>
      <c r="AI7">
        <f t="shared" si="4"/>
        <v>1</v>
      </c>
      <c r="AJ7">
        <f t="shared" si="4"/>
        <v>1</v>
      </c>
      <c r="AK7">
        <f t="shared" si="4"/>
        <v>0.33337778370449395</v>
      </c>
      <c r="AL7">
        <f t="shared" si="4"/>
        <v>1</v>
      </c>
      <c r="AM7">
        <f t="shared" si="4"/>
        <v>1</v>
      </c>
      <c r="AN7">
        <f t="shared" si="4"/>
        <v>0.333370374486054</v>
      </c>
      <c r="AO7">
        <f t="shared" si="4"/>
        <v>0.33344448149383127</v>
      </c>
      <c r="AP7">
        <f t="shared" si="4"/>
        <v>1</v>
      </c>
      <c r="AQ7">
        <f t="shared" si="4"/>
        <v>1</v>
      </c>
      <c r="AR7">
        <f t="shared" si="4"/>
        <v>1</v>
      </c>
      <c r="AS7">
        <f t="shared" si="4"/>
        <v>1</v>
      </c>
      <c r="AT7">
        <f t="shared" si="4"/>
        <v>1</v>
      </c>
      <c r="AU7">
        <f t="shared" si="4"/>
        <v>1</v>
      </c>
      <c r="AV7">
        <f t="shared" si="4"/>
        <v>1</v>
      </c>
      <c r="AW7">
        <f t="shared" si="4"/>
        <v>1</v>
      </c>
      <c r="AX7">
        <f t="shared" si="4"/>
        <v>1</v>
      </c>
      <c r="AY7">
        <f t="shared" si="4"/>
        <v>1</v>
      </c>
      <c r="AZ7">
        <f t="shared" si="4"/>
        <v>1</v>
      </c>
      <c r="BA7">
        <f t="shared" si="4"/>
        <v>1</v>
      </c>
      <c r="BB7">
        <f t="shared" si="4"/>
        <v>1</v>
      </c>
      <c r="BC7">
        <f t="shared" si="4"/>
        <v>1</v>
      </c>
      <c r="BD7">
        <f t="shared" si="4"/>
        <v>1</v>
      </c>
      <c r="BE7">
        <f t="shared" si="4"/>
        <v>1</v>
      </c>
      <c r="BF7">
        <f t="shared" si="4"/>
        <v>1</v>
      </c>
      <c r="BG7">
        <f t="shared" si="4"/>
        <v>0.33355570380253502</v>
      </c>
      <c r="BH7">
        <f t="shared" si="4"/>
        <v>0.33344448149383127</v>
      </c>
      <c r="BI7">
        <f t="shared" si="4"/>
        <v>1</v>
      </c>
      <c r="BJ7">
        <f t="shared" si="4"/>
        <v>0.33355570380253502</v>
      </c>
      <c r="BK7">
        <f t="shared" si="4"/>
        <v>0.33355570380253502</v>
      </c>
      <c r="BL7">
        <f t="shared" si="4"/>
        <v>1</v>
      </c>
      <c r="BM7">
        <f t="shared" si="4"/>
        <v>0.33344448149383127</v>
      </c>
      <c r="BN7">
        <f t="shared" si="4"/>
        <v>1</v>
      </c>
      <c r="BO7">
        <f t="shared" si="4"/>
        <v>1</v>
      </c>
      <c r="BP7">
        <f t="shared" si="4"/>
        <v>1</v>
      </c>
      <c r="BQ7">
        <f t="shared" ref="BQ7:BW7" si="5">0.5/(BQ6+0.5)</f>
        <v>1</v>
      </c>
      <c r="BR7">
        <f t="shared" si="5"/>
        <v>0.33355570380253502</v>
      </c>
      <c r="BS7">
        <f t="shared" si="5"/>
        <v>1</v>
      </c>
      <c r="BT7">
        <f t="shared" si="5"/>
        <v>1</v>
      </c>
      <c r="BU7">
        <f t="shared" si="5"/>
        <v>1</v>
      </c>
      <c r="BV7">
        <f t="shared" si="5"/>
        <v>1</v>
      </c>
      <c r="BW7">
        <f t="shared" si="5"/>
        <v>1</v>
      </c>
    </row>
    <row r="8" spans="1:77" ht="28.5">
      <c r="A8" s="112"/>
      <c r="B8" s="92" t="s">
        <v>60</v>
      </c>
      <c r="C8" s="92" t="s">
        <v>52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0.5</v>
      </c>
      <c r="S8">
        <v>0</v>
      </c>
      <c r="T8">
        <v>0</v>
      </c>
      <c r="U8">
        <v>0.5</v>
      </c>
      <c r="V8">
        <v>0</v>
      </c>
      <c r="W8">
        <v>0</v>
      </c>
      <c r="X8">
        <v>0.66666666666666674</v>
      </c>
      <c r="Y8">
        <v>0</v>
      </c>
      <c r="Z8">
        <v>0</v>
      </c>
      <c r="AA8">
        <v>0.66666666666666674</v>
      </c>
      <c r="AB8">
        <v>0.66666666666666674</v>
      </c>
      <c r="AC8">
        <v>0</v>
      </c>
      <c r="AD8">
        <v>0.5</v>
      </c>
      <c r="AE8">
        <v>0</v>
      </c>
      <c r="AF8">
        <v>0.5</v>
      </c>
      <c r="AG8">
        <v>0.5</v>
      </c>
      <c r="AH8">
        <v>0</v>
      </c>
      <c r="AI8">
        <v>0.5</v>
      </c>
      <c r="AJ8">
        <v>0</v>
      </c>
      <c r="AK8">
        <v>0.5</v>
      </c>
      <c r="AL8">
        <v>0</v>
      </c>
      <c r="AM8">
        <v>0.5</v>
      </c>
      <c r="AN8">
        <v>0</v>
      </c>
      <c r="AO8">
        <v>0.66666666666666674</v>
      </c>
      <c r="AP8">
        <v>0</v>
      </c>
      <c r="AQ8">
        <v>0.5</v>
      </c>
      <c r="AR8">
        <v>0.5</v>
      </c>
      <c r="AS8">
        <v>0.5</v>
      </c>
      <c r="AT8">
        <v>0.5</v>
      </c>
      <c r="AU8">
        <v>0.5</v>
      </c>
      <c r="AV8">
        <v>0.5</v>
      </c>
      <c r="AW8">
        <v>0.66666666666666674</v>
      </c>
      <c r="AX8">
        <v>0.66666666666666674</v>
      </c>
      <c r="AY8">
        <v>0.5</v>
      </c>
      <c r="AZ8">
        <v>0.5</v>
      </c>
      <c r="BA8">
        <v>0.5</v>
      </c>
      <c r="BB8">
        <v>0.66666666666666674</v>
      </c>
      <c r="BC8">
        <v>0.5</v>
      </c>
      <c r="BD8">
        <v>0.5</v>
      </c>
      <c r="BE8">
        <v>0</v>
      </c>
      <c r="BF8">
        <v>0.5</v>
      </c>
      <c r="BG8">
        <v>0</v>
      </c>
      <c r="BH8">
        <v>0.5</v>
      </c>
      <c r="BI8">
        <v>0</v>
      </c>
      <c r="BJ8">
        <v>0.5</v>
      </c>
      <c r="BK8">
        <v>0.66666666666666674</v>
      </c>
      <c r="BL8">
        <v>0</v>
      </c>
      <c r="BM8">
        <v>0.5</v>
      </c>
      <c r="BN8">
        <v>0</v>
      </c>
      <c r="BO8">
        <v>0</v>
      </c>
      <c r="BP8">
        <v>0</v>
      </c>
      <c r="BQ8">
        <v>0.75</v>
      </c>
      <c r="BR8">
        <v>0.5</v>
      </c>
      <c r="BS8">
        <v>0</v>
      </c>
      <c r="BT8">
        <v>0</v>
      </c>
      <c r="BU8">
        <v>0</v>
      </c>
      <c r="BV8">
        <v>0</v>
      </c>
      <c r="BW8">
        <v>0.66666666666666674</v>
      </c>
      <c r="BX8">
        <f t="shared" si="2"/>
        <v>0.75</v>
      </c>
      <c r="BY8">
        <f t="shared" si="3"/>
        <v>0</v>
      </c>
    </row>
    <row r="9" spans="1:77">
      <c r="A9" s="112"/>
      <c r="B9" s="94"/>
      <c r="C9" s="94"/>
      <c r="D9">
        <f>0.5/(D8+0.5)</f>
        <v>1</v>
      </c>
      <c r="E9">
        <f t="shared" ref="E9:BP9" si="6">0.5/(E8+0.5)</f>
        <v>1</v>
      </c>
      <c r="F9">
        <f t="shared" si="6"/>
        <v>1</v>
      </c>
      <c r="G9">
        <f t="shared" si="6"/>
        <v>1</v>
      </c>
      <c r="H9">
        <f t="shared" si="6"/>
        <v>1</v>
      </c>
      <c r="I9">
        <f t="shared" si="6"/>
        <v>1</v>
      </c>
      <c r="J9">
        <f t="shared" si="6"/>
        <v>1</v>
      </c>
      <c r="K9">
        <f t="shared" si="6"/>
        <v>1</v>
      </c>
      <c r="L9">
        <f t="shared" si="6"/>
        <v>1</v>
      </c>
      <c r="M9">
        <f t="shared" si="6"/>
        <v>1</v>
      </c>
      <c r="N9">
        <f t="shared" si="6"/>
        <v>1</v>
      </c>
      <c r="O9">
        <f t="shared" si="6"/>
        <v>1</v>
      </c>
      <c r="P9">
        <f t="shared" si="6"/>
        <v>1</v>
      </c>
      <c r="Q9">
        <f t="shared" si="6"/>
        <v>1</v>
      </c>
      <c r="R9">
        <f t="shared" si="6"/>
        <v>0.5</v>
      </c>
      <c r="S9">
        <f t="shared" si="6"/>
        <v>1</v>
      </c>
      <c r="T9">
        <f t="shared" si="6"/>
        <v>1</v>
      </c>
      <c r="U9">
        <f t="shared" si="6"/>
        <v>0.5</v>
      </c>
      <c r="V9">
        <f t="shared" si="6"/>
        <v>1</v>
      </c>
      <c r="W9">
        <f t="shared" si="6"/>
        <v>1</v>
      </c>
      <c r="X9">
        <f t="shared" si="6"/>
        <v>0.42857142857142855</v>
      </c>
      <c r="Y9">
        <f t="shared" si="6"/>
        <v>1</v>
      </c>
      <c r="Z9">
        <f t="shared" si="6"/>
        <v>1</v>
      </c>
      <c r="AA9">
        <f t="shared" si="6"/>
        <v>0.42857142857142855</v>
      </c>
      <c r="AB9">
        <f t="shared" si="6"/>
        <v>0.42857142857142855</v>
      </c>
      <c r="AC9">
        <f t="shared" si="6"/>
        <v>1</v>
      </c>
      <c r="AD9">
        <f t="shared" si="6"/>
        <v>0.5</v>
      </c>
      <c r="AE9">
        <f t="shared" si="6"/>
        <v>1</v>
      </c>
      <c r="AF9">
        <f t="shared" si="6"/>
        <v>0.5</v>
      </c>
      <c r="AG9">
        <f t="shared" si="6"/>
        <v>0.5</v>
      </c>
      <c r="AH9">
        <f t="shared" si="6"/>
        <v>1</v>
      </c>
      <c r="AI9">
        <f t="shared" si="6"/>
        <v>0.5</v>
      </c>
      <c r="AJ9">
        <f t="shared" si="6"/>
        <v>1</v>
      </c>
      <c r="AK9">
        <f t="shared" si="6"/>
        <v>0.5</v>
      </c>
      <c r="AL9">
        <f t="shared" si="6"/>
        <v>1</v>
      </c>
      <c r="AM9">
        <f t="shared" si="6"/>
        <v>0.5</v>
      </c>
      <c r="AN9">
        <f t="shared" si="6"/>
        <v>1</v>
      </c>
      <c r="AO9">
        <f t="shared" si="6"/>
        <v>0.42857142857142855</v>
      </c>
      <c r="AP9">
        <f t="shared" si="6"/>
        <v>1</v>
      </c>
      <c r="AQ9">
        <f t="shared" si="6"/>
        <v>0.5</v>
      </c>
      <c r="AR9">
        <f t="shared" si="6"/>
        <v>0.5</v>
      </c>
      <c r="AS9">
        <f t="shared" si="6"/>
        <v>0.5</v>
      </c>
      <c r="AT9">
        <f t="shared" si="6"/>
        <v>0.5</v>
      </c>
      <c r="AU9">
        <f t="shared" si="6"/>
        <v>0.5</v>
      </c>
      <c r="AV9">
        <f t="shared" si="6"/>
        <v>0.5</v>
      </c>
      <c r="AW9">
        <f t="shared" si="6"/>
        <v>0.42857142857142855</v>
      </c>
      <c r="AX9">
        <f t="shared" si="6"/>
        <v>0.42857142857142855</v>
      </c>
      <c r="AY9">
        <f t="shared" si="6"/>
        <v>0.5</v>
      </c>
      <c r="AZ9">
        <f t="shared" si="6"/>
        <v>0.5</v>
      </c>
      <c r="BA9">
        <f t="shared" si="6"/>
        <v>0.5</v>
      </c>
      <c r="BB9">
        <f t="shared" si="6"/>
        <v>0.42857142857142855</v>
      </c>
      <c r="BC9">
        <f t="shared" si="6"/>
        <v>0.5</v>
      </c>
      <c r="BD9">
        <f t="shared" si="6"/>
        <v>0.5</v>
      </c>
      <c r="BE9">
        <f t="shared" si="6"/>
        <v>1</v>
      </c>
      <c r="BF9">
        <f t="shared" si="6"/>
        <v>0.5</v>
      </c>
      <c r="BG9">
        <f t="shared" si="6"/>
        <v>1</v>
      </c>
      <c r="BH9">
        <f t="shared" si="6"/>
        <v>0.5</v>
      </c>
      <c r="BI9">
        <f t="shared" si="6"/>
        <v>1</v>
      </c>
      <c r="BJ9">
        <f t="shared" si="6"/>
        <v>0.5</v>
      </c>
      <c r="BK9">
        <f t="shared" si="6"/>
        <v>0.42857142857142855</v>
      </c>
      <c r="BL9">
        <f t="shared" si="6"/>
        <v>1</v>
      </c>
      <c r="BM9">
        <f t="shared" si="6"/>
        <v>0.5</v>
      </c>
      <c r="BN9">
        <f t="shared" si="6"/>
        <v>1</v>
      </c>
      <c r="BO9">
        <f t="shared" si="6"/>
        <v>1</v>
      </c>
      <c r="BP9">
        <f t="shared" si="6"/>
        <v>1</v>
      </c>
      <c r="BQ9">
        <f t="shared" ref="BQ9:BW9" si="7">0.5/(BQ8+0.5)</f>
        <v>0.4</v>
      </c>
      <c r="BR9">
        <f t="shared" si="7"/>
        <v>0.5</v>
      </c>
      <c r="BS9">
        <f t="shared" si="7"/>
        <v>1</v>
      </c>
      <c r="BT9">
        <f t="shared" si="7"/>
        <v>1</v>
      </c>
      <c r="BU9">
        <f t="shared" si="7"/>
        <v>1</v>
      </c>
      <c r="BV9">
        <f t="shared" si="7"/>
        <v>1</v>
      </c>
      <c r="BW9">
        <f t="shared" si="7"/>
        <v>0.42857142857142855</v>
      </c>
    </row>
    <row r="10" spans="1:77" ht="42.75">
      <c r="A10" s="111" t="s">
        <v>105</v>
      </c>
      <c r="B10" s="92" t="s">
        <v>61</v>
      </c>
      <c r="C10" s="92" t="s">
        <v>61</v>
      </c>
      <c r="D10">
        <v>0</v>
      </c>
      <c r="E10">
        <v>0</v>
      </c>
      <c r="F10">
        <v>0</v>
      </c>
      <c r="G10">
        <v>0</v>
      </c>
      <c r="H10">
        <v>0</v>
      </c>
      <c r="I10">
        <v>0.999</v>
      </c>
      <c r="J10">
        <v>0.999</v>
      </c>
      <c r="K10">
        <v>0</v>
      </c>
      <c r="L10">
        <v>0</v>
      </c>
      <c r="M10">
        <v>0</v>
      </c>
      <c r="N10">
        <v>0</v>
      </c>
      <c r="O10">
        <v>0.999</v>
      </c>
      <c r="P10">
        <v>0.999</v>
      </c>
      <c r="Q10">
        <v>0.999</v>
      </c>
      <c r="R10">
        <v>0.999</v>
      </c>
      <c r="S10">
        <v>0.999</v>
      </c>
      <c r="T10">
        <v>0.999</v>
      </c>
      <c r="U10">
        <v>0.999</v>
      </c>
      <c r="V10">
        <v>0.999</v>
      </c>
      <c r="W10">
        <v>0.999</v>
      </c>
      <c r="X10">
        <v>0</v>
      </c>
      <c r="Y10">
        <v>0</v>
      </c>
      <c r="Z10">
        <v>0.999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0.999</v>
      </c>
      <c r="AG10">
        <v>0</v>
      </c>
      <c r="AH10">
        <v>0.999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0.999</v>
      </c>
      <c r="AR10">
        <v>0.999</v>
      </c>
      <c r="AS10">
        <v>0.999</v>
      </c>
      <c r="AT10">
        <v>0.999</v>
      </c>
      <c r="AU10">
        <v>0.999</v>
      </c>
      <c r="AV10">
        <v>0.999</v>
      </c>
      <c r="AW10">
        <v>0.999</v>
      </c>
      <c r="AX10">
        <v>0.999</v>
      </c>
      <c r="AY10">
        <v>0.999</v>
      </c>
      <c r="AZ10">
        <v>0.999</v>
      </c>
      <c r="BA10">
        <v>0.999</v>
      </c>
      <c r="BB10">
        <v>0.999</v>
      </c>
      <c r="BC10">
        <v>0.999</v>
      </c>
      <c r="BD10">
        <v>0.999</v>
      </c>
      <c r="BE10">
        <v>0</v>
      </c>
      <c r="BF10">
        <v>0.999</v>
      </c>
      <c r="BG10">
        <v>0</v>
      </c>
      <c r="BH10">
        <v>0.999</v>
      </c>
      <c r="BI10">
        <v>0</v>
      </c>
      <c r="BJ10">
        <v>0.999</v>
      </c>
      <c r="BK10">
        <v>0</v>
      </c>
      <c r="BL10">
        <v>0.999</v>
      </c>
      <c r="BM10">
        <v>0.999</v>
      </c>
      <c r="BN10">
        <v>0.999</v>
      </c>
      <c r="BO10">
        <v>0.999</v>
      </c>
      <c r="BP10">
        <v>0.999</v>
      </c>
      <c r="BQ10">
        <v>0.999</v>
      </c>
      <c r="BR10">
        <v>0.999</v>
      </c>
      <c r="BS10">
        <v>0.999</v>
      </c>
      <c r="BT10">
        <v>0.999</v>
      </c>
      <c r="BU10">
        <v>0.999</v>
      </c>
      <c r="BV10">
        <v>0.999</v>
      </c>
      <c r="BW10">
        <v>0.999</v>
      </c>
      <c r="BX10">
        <f t="shared" si="2"/>
        <v>0.999</v>
      </c>
      <c r="BY10">
        <f t="shared" si="3"/>
        <v>0</v>
      </c>
    </row>
    <row r="11" spans="1:77" ht="13.5" customHeight="1">
      <c r="A11" s="111"/>
      <c r="B11" s="94"/>
      <c r="C11" s="94"/>
      <c r="D11">
        <f>0.5/(D10+0.5)</f>
        <v>1</v>
      </c>
      <c r="E11">
        <f t="shared" ref="E11:BP11" si="8">0.5/(E10+0.5)</f>
        <v>1</v>
      </c>
      <c r="F11">
        <f t="shared" si="8"/>
        <v>1</v>
      </c>
      <c r="G11">
        <f t="shared" si="8"/>
        <v>1</v>
      </c>
      <c r="H11">
        <f t="shared" si="8"/>
        <v>1</v>
      </c>
      <c r="I11">
        <f t="shared" si="8"/>
        <v>0.33355570380253502</v>
      </c>
      <c r="J11">
        <f t="shared" si="8"/>
        <v>0.33355570380253502</v>
      </c>
      <c r="K11">
        <f t="shared" si="8"/>
        <v>1</v>
      </c>
      <c r="L11">
        <f t="shared" si="8"/>
        <v>1</v>
      </c>
      <c r="M11">
        <f t="shared" si="8"/>
        <v>1</v>
      </c>
      <c r="N11">
        <f t="shared" si="8"/>
        <v>1</v>
      </c>
      <c r="O11">
        <f t="shared" si="8"/>
        <v>0.33355570380253502</v>
      </c>
      <c r="P11">
        <f t="shared" si="8"/>
        <v>0.33355570380253502</v>
      </c>
      <c r="Q11">
        <f t="shared" si="8"/>
        <v>0.33355570380253502</v>
      </c>
      <c r="R11">
        <f t="shared" si="8"/>
        <v>0.33355570380253502</v>
      </c>
      <c r="S11">
        <f t="shared" si="8"/>
        <v>0.33355570380253502</v>
      </c>
      <c r="T11">
        <f t="shared" si="8"/>
        <v>0.33355570380253502</v>
      </c>
      <c r="U11">
        <f t="shared" si="8"/>
        <v>0.33355570380253502</v>
      </c>
      <c r="V11">
        <f t="shared" si="8"/>
        <v>0.33355570380253502</v>
      </c>
      <c r="W11">
        <f t="shared" si="8"/>
        <v>0.33355570380253502</v>
      </c>
      <c r="X11">
        <f t="shared" si="8"/>
        <v>1</v>
      </c>
      <c r="Y11">
        <f t="shared" si="8"/>
        <v>1</v>
      </c>
      <c r="Z11">
        <f t="shared" si="8"/>
        <v>0.33355570380253502</v>
      </c>
      <c r="AA11">
        <f t="shared" si="8"/>
        <v>1</v>
      </c>
      <c r="AB11">
        <f t="shared" si="8"/>
        <v>1</v>
      </c>
      <c r="AC11">
        <f t="shared" si="8"/>
        <v>1</v>
      </c>
      <c r="AD11">
        <f t="shared" si="8"/>
        <v>1</v>
      </c>
      <c r="AE11">
        <f t="shared" si="8"/>
        <v>1</v>
      </c>
      <c r="AF11">
        <f t="shared" si="8"/>
        <v>0.33355570380253502</v>
      </c>
      <c r="AG11">
        <f t="shared" si="8"/>
        <v>1</v>
      </c>
      <c r="AH11">
        <f t="shared" si="8"/>
        <v>0.33355570380253502</v>
      </c>
      <c r="AI11">
        <f t="shared" si="8"/>
        <v>1</v>
      </c>
      <c r="AJ11">
        <f t="shared" si="8"/>
        <v>1</v>
      </c>
      <c r="AK11">
        <f t="shared" si="8"/>
        <v>1</v>
      </c>
      <c r="AL11">
        <f t="shared" si="8"/>
        <v>1</v>
      </c>
      <c r="AM11">
        <f t="shared" si="8"/>
        <v>1</v>
      </c>
      <c r="AN11">
        <f t="shared" si="8"/>
        <v>1</v>
      </c>
      <c r="AO11">
        <f t="shared" si="8"/>
        <v>1</v>
      </c>
      <c r="AP11">
        <f t="shared" si="8"/>
        <v>1</v>
      </c>
      <c r="AQ11">
        <f t="shared" si="8"/>
        <v>0.33355570380253502</v>
      </c>
      <c r="AR11">
        <f t="shared" si="8"/>
        <v>0.33355570380253502</v>
      </c>
      <c r="AS11">
        <f t="shared" si="8"/>
        <v>0.33355570380253502</v>
      </c>
      <c r="AT11">
        <f t="shared" si="8"/>
        <v>0.33355570380253502</v>
      </c>
      <c r="AU11">
        <f t="shared" si="8"/>
        <v>0.33355570380253502</v>
      </c>
      <c r="AV11">
        <f t="shared" si="8"/>
        <v>0.33355570380253502</v>
      </c>
      <c r="AW11">
        <f t="shared" si="8"/>
        <v>0.33355570380253502</v>
      </c>
      <c r="AX11">
        <f t="shared" si="8"/>
        <v>0.33355570380253502</v>
      </c>
      <c r="AY11">
        <f t="shared" si="8"/>
        <v>0.33355570380253502</v>
      </c>
      <c r="AZ11">
        <f t="shared" si="8"/>
        <v>0.33355570380253502</v>
      </c>
      <c r="BA11">
        <f t="shared" si="8"/>
        <v>0.33355570380253502</v>
      </c>
      <c r="BB11">
        <f t="shared" si="8"/>
        <v>0.33355570380253502</v>
      </c>
      <c r="BC11">
        <f t="shared" si="8"/>
        <v>0.33355570380253502</v>
      </c>
      <c r="BD11">
        <f t="shared" si="8"/>
        <v>0.33355570380253502</v>
      </c>
      <c r="BE11">
        <f t="shared" si="8"/>
        <v>1</v>
      </c>
      <c r="BF11">
        <f t="shared" si="8"/>
        <v>0.33355570380253502</v>
      </c>
      <c r="BG11">
        <f t="shared" si="8"/>
        <v>1</v>
      </c>
      <c r="BH11">
        <f t="shared" si="8"/>
        <v>0.33355570380253502</v>
      </c>
      <c r="BI11">
        <f t="shared" si="8"/>
        <v>1</v>
      </c>
      <c r="BJ11">
        <f t="shared" si="8"/>
        <v>0.33355570380253502</v>
      </c>
      <c r="BK11">
        <f t="shared" si="8"/>
        <v>1</v>
      </c>
      <c r="BL11">
        <f t="shared" si="8"/>
        <v>0.33355570380253502</v>
      </c>
      <c r="BM11">
        <f t="shared" si="8"/>
        <v>0.33355570380253502</v>
      </c>
      <c r="BN11">
        <f t="shared" si="8"/>
        <v>0.33355570380253502</v>
      </c>
      <c r="BO11">
        <f t="shared" si="8"/>
        <v>0.33355570380253502</v>
      </c>
      <c r="BP11">
        <f t="shared" si="8"/>
        <v>0.33355570380253502</v>
      </c>
      <c r="BQ11">
        <f t="shared" ref="BQ11:BW11" si="9">0.5/(BQ10+0.5)</f>
        <v>0.33355570380253502</v>
      </c>
      <c r="BR11">
        <f t="shared" si="9"/>
        <v>0.33355570380253502</v>
      </c>
      <c r="BS11">
        <f t="shared" si="9"/>
        <v>0.33355570380253502</v>
      </c>
      <c r="BT11">
        <f t="shared" si="9"/>
        <v>0.33355570380253502</v>
      </c>
      <c r="BU11">
        <f t="shared" si="9"/>
        <v>0.33355570380253502</v>
      </c>
      <c r="BV11">
        <f t="shared" si="9"/>
        <v>0.33355570380253502</v>
      </c>
      <c r="BW11">
        <f t="shared" si="9"/>
        <v>0.33355570380253502</v>
      </c>
    </row>
    <row r="12" spans="1:77" ht="28.5">
      <c r="A12" s="111"/>
      <c r="B12" s="92" t="s">
        <v>62</v>
      </c>
      <c r="C12" s="92" t="s">
        <v>55</v>
      </c>
      <c r="D12">
        <v>0.93333333333333335</v>
      </c>
      <c r="E12">
        <v>0.96666666666666667</v>
      </c>
      <c r="F12">
        <v>0.96666666666666667</v>
      </c>
      <c r="G12">
        <v>0.96666666666666667</v>
      </c>
      <c r="H12">
        <v>0.96666666666666667</v>
      </c>
      <c r="I12">
        <v>0.96666666666666667</v>
      </c>
      <c r="J12">
        <v>0.96666666666666667</v>
      </c>
      <c r="K12">
        <v>0.96666666666666667</v>
      </c>
      <c r="L12">
        <v>0.99996666666666667</v>
      </c>
      <c r="M12">
        <v>0.96666666666666667</v>
      </c>
      <c r="N12">
        <v>0.96666666666666667</v>
      </c>
      <c r="O12">
        <v>0.9</v>
      </c>
      <c r="P12">
        <v>0.9</v>
      </c>
      <c r="Q12">
        <v>0.9</v>
      </c>
      <c r="R12">
        <v>0.9</v>
      </c>
      <c r="S12">
        <v>0.9</v>
      </c>
      <c r="T12">
        <v>0.9</v>
      </c>
      <c r="U12">
        <v>0.9</v>
      </c>
      <c r="V12">
        <v>0.99996666666666667</v>
      </c>
      <c r="W12">
        <v>0.99996666666666667</v>
      </c>
      <c r="X12">
        <v>0.33333333333333337</v>
      </c>
      <c r="Y12">
        <v>0.33333333333333337</v>
      </c>
      <c r="Z12">
        <v>0.99996666666666667</v>
      </c>
      <c r="AA12">
        <v>0.93333333333333335</v>
      </c>
      <c r="AB12">
        <v>0.93333333333333335</v>
      </c>
      <c r="AC12">
        <v>0.99996666666666667</v>
      </c>
      <c r="AD12">
        <v>0.93333333333333335</v>
      </c>
      <c r="AE12">
        <v>0.99996666666666667</v>
      </c>
      <c r="AF12">
        <v>0.99996666666666667</v>
      </c>
      <c r="AG12">
        <v>0.33333333333333337</v>
      </c>
      <c r="AH12">
        <v>0.99333333333333329</v>
      </c>
      <c r="AI12">
        <v>0.95</v>
      </c>
      <c r="AJ12">
        <v>0.93333333333333335</v>
      </c>
      <c r="AK12">
        <v>0.5</v>
      </c>
      <c r="AL12">
        <v>0.83333333333333337</v>
      </c>
      <c r="AM12">
        <v>0.9</v>
      </c>
      <c r="AN12">
        <v>0.12683333333333335</v>
      </c>
      <c r="AO12">
        <v>0.99333333333333329</v>
      </c>
      <c r="AP12">
        <v>0.96666666666666667</v>
      </c>
      <c r="AQ12">
        <v>0.99996666666666667</v>
      </c>
      <c r="AR12">
        <v>0.99996666666666667</v>
      </c>
      <c r="AS12">
        <v>0.99996666666666667</v>
      </c>
      <c r="AT12">
        <v>0.99996666666666667</v>
      </c>
      <c r="AU12">
        <v>0.99996666666666667</v>
      </c>
      <c r="AV12">
        <v>0.99996666666666667</v>
      </c>
      <c r="AW12">
        <v>0.99996666666666667</v>
      </c>
      <c r="AX12">
        <v>0.99996666666666667</v>
      </c>
      <c r="AY12">
        <v>0.99996666666666667</v>
      </c>
      <c r="AZ12">
        <v>0.99996666666666667</v>
      </c>
      <c r="BA12">
        <v>0.99996666666666667</v>
      </c>
      <c r="BB12">
        <v>0</v>
      </c>
      <c r="BC12">
        <v>0.99996666666666667</v>
      </c>
      <c r="BD12">
        <v>0.99996666666666667</v>
      </c>
      <c r="BE12">
        <v>0.99996666666666667</v>
      </c>
      <c r="BF12">
        <v>0.99333333333333329</v>
      </c>
      <c r="BG12">
        <v>0.99996666666666667</v>
      </c>
      <c r="BH12">
        <v>0.99996666666666667</v>
      </c>
      <c r="BI12">
        <v>0.9</v>
      </c>
      <c r="BJ12">
        <v>0.99996666666666667</v>
      </c>
      <c r="BK12">
        <v>0.99996666666666667</v>
      </c>
      <c r="BL12">
        <v>0.99996666666666667</v>
      </c>
      <c r="BM12">
        <v>0.99996666666666667</v>
      </c>
      <c r="BN12">
        <v>0.96666666666666667</v>
      </c>
      <c r="BO12">
        <v>0.98</v>
      </c>
      <c r="BP12">
        <v>1</v>
      </c>
      <c r="BQ12">
        <v>0.97333333333333338</v>
      </c>
      <c r="BR12">
        <v>1</v>
      </c>
      <c r="BS12">
        <v>0.97333333333333338</v>
      </c>
      <c r="BT12">
        <v>0.93333333333333335</v>
      </c>
      <c r="BU12">
        <v>0.98333333333333328</v>
      </c>
      <c r="BV12">
        <v>0.98333333333333328</v>
      </c>
      <c r="BW12">
        <v>0.66666666666666674</v>
      </c>
      <c r="BX12">
        <f t="shared" si="2"/>
        <v>1</v>
      </c>
      <c r="BY12">
        <f t="shared" si="3"/>
        <v>0</v>
      </c>
    </row>
    <row r="13" spans="1:77" ht="13.5" customHeight="1">
      <c r="A13" s="111"/>
      <c r="B13" s="94"/>
      <c r="C13" s="94"/>
      <c r="D13">
        <f>0.5/(D12+0.5)</f>
        <v>0.34883720930232559</v>
      </c>
      <c r="E13">
        <f t="shared" ref="E13:BP13" si="10">0.5/(E12+0.5)</f>
        <v>0.34090909090909088</v>
      </c>
      <c r="F13">
        <f t="shared" si="10"/>
        <v>0.34090909090909088</v>
      </c>
      <c r="G13">
        <f t="shared" si="10"/>
        <v>0.34090909090909088</v>
      </c>
      <c r="H13">
        <f t="shared" si="10"/>
        <v>0.34090909090909088</v>
      </c>
      <c r="I13">
        <f t="shared" si="10"/>
        <v>0.34090909090909088</v>
      </c>
      <c r="J13">
        <f t="shared" si="10"/>
        <v>0.34090909090909088</v>
      </c>
      <c r="K13">
        <f t="shared" si="10"/>
        <v>0.34090909090909088</v>
      </c>
      <c r="L13">
        <f t="shared" si="10"/>
        <v>0.33334074090535343</v>
      </c>
      <c r="M13">
        <f t="shared" si="10"/>
        <v>0.34090909090909088</v>
      </c>
      <c r="N13">
        <f t="shared" si="10"/>
        <v>0.34090909090909088</v>
      </c>
      <c r="O13">
        <f t="shared" si="10"/>
        <v>0.35714285714285715</v>
      </c>
      <c r="P13">
        <f t="shared" si="10"/>
        <v>0.35714285714285715</v>
      </c>
      <c r="Q13">
        <f t="shared" si="10"/>
        <v>0.35714285714285715</v>
      </c>
      <c r="R13">
        <f t="shared" si="10"/>
        <v>0.35714285714285715</v>
      </c>
      <c r="S13">
        <f t="shared" si="10"/>
        <v>0.35714285714285715</v>
      </c>
      <c r="T13">
        <f t="shared" si="10"/>
        <v>0.35714285714285715</v>
      </c>
      <c r="U13">
        <f t="shared" si="10"/>
        <v>0.35714285714285715</v>
      </c>
      <c r="V13">
        <f t="shared" si="10"/>
        <v>0.33334074090535343</v>
      </c>
      <c r="W13">
        <f t="shared" si="10"/>
        <v>0.33334074090535343</v>
      </c>
      <c r="X13">
        <f t="shared" si="10"/>
        <v>0.6</v>
      </c>
      <c r="Y13">
        <f t="shared" si="10"/>
        <v>0.6</v>
      </c>
      <c r="Z13">
        <f t="shared" si="10"/>
        <v>0.33334074090535343</v>
      </c>
      <c r="AA13">
        <f t="shared" si="10"/>
        <v>0.34883720930232559</v>
      </c>
      <c r="AB13">
        <f t="shared" si="10"/>
        <v>0.34883720930232559</v>
      </c>
      <c r="AC13">
        <f t="shared" si="10"/>
        <v>0.33334074090535343</v>
      </c>
      <c r="AD13">
        <f t="shared" si="10"/>
        <v>0.34883720930232559</v>
      </c>
      <c r="AE13">
        <f t="shared" si="10"/>
        <v>0.33334074090535343</v>
      </c>
      <c r="AF13">
        <f t="shared" si="10"/>
        <v>0.33334074090535343</v>
      </c>
      <c r="AG13">
        <f t="shared" si="10"/>
        <v>0.6</v>
      </c>
      <c r="AH13">
        <f t="shared" si="10"/>
        <v>0.3348214285714286</v>
      </c>
      <c r="AI13">
        <f t="shared" si="10"/>
        <v>0.34482758620689657</v>
      </c>
      <c r="AJ13">
        <f t="shared" si="10"/>
        <v>0.34883720930232559</v>
      </c>
      <c r="AK13">
        <f t="shared" si="10"/>
        <v>0.5</v>
      </c>
      <c r="AL13">
        <f t="shared" si="10"/>
        <v>0.37499999999999994</v>
      </c>
      <c r="AM13">
        <f t="shared" si="10"/>
        <v>0.35714285714285715</v>
      </c>
      <c r="AN13">
        <f t="shared" si="10"/>
        <v>0.79766019675618183</v>
      </c>
      <c r="AO13">
        <f t="shared" si="10"/>
        <v>0.3348214285714286</v>
      </c>
      <c r="AP13">
        <f t="shared" si="10"/>
        <v>0.34090909090909088</v>
      </c>
      <c r="AQ13">
        <f t="shared" si="10"/>
        <v>0.33334074090535343</v>
      </c>
      <c r="AR13">
        <f t="shared" si="10"/>
        <v>0.33334074090535343</v>
      </c>
      <c r="AS13">
        <f t="shared" si="10"/>
        <v>0.33334074090535343</v>
      </c>
      <c r="AT13">
        <f t="shared" si="10"/>
        <v>0.33334074090535343</v>
      </c>
      <c r="AU13">
        <f t="shared" si="10"/>
        <v>0.33334074090535343</v>
      </c>
      <c r="AV13">
        <f t="shared" si="10"/>
        <v>0.33334074090535343</v>
      </c>
      <c r="AW13">
        <f t="shared" si="10"/>
        <v>0.33334074090535343</v>
      </c>
      <c r="AX13">
        <f t="shared" si="10"/>
        <v>0.33334074090535343</v>
      </c>
      <c r="AY13">
        <f t="shared" si="10"/>
        <v>0.33334074090535343</v>
      </c>
      <c r="AZ13">
        <f t="shared" si="10"/>
        <v>0.33334074090535343</v>
      </c>
      <c r="BA13">
        <f t="shared" si="10"/>
        <v>0.33334074090535343</v>
      </c>
      <c r="BB13">
        <f t="shared" si="10"/>
        <v>1</v>
      </c>
      <c r="BC13">
        <f t="shared" si="10"/>
        <v>0.33334074090535343</v>
      </c>
      <c r="BD13">
        <f t="shared" si="10"/>
        <v>0.33334074090535343</v>
      </c>
      <c r="BE13">
        <f t="shared" si="10"/>
        <v>0.33334074090535343</v>
      </c>
      <c r="BF13">
        <f t="shared" si="10"/>
        <v>0.3348214285714286</v>
      </c>
      <c r="BG13">
        <f t="shared" si="10"/>
        <v>0.33334074090535343</v>
      </c>
      <c r="BH13">
        <f t="shared" si="10"/>
        <v>0.33334074090535343</v>
      </c>
      <c r="BI13">
        <f t="shared" si="10"/>
        <v>0.35714285714285715</v>
      </c>
      <c r="BJ13">
        <f t="shared" si="10"/>
        <v>0.33334074090535343</v>
      </c>
      <c r="BK13">
        <f t="shared" si="10"/>
        <v>0.33334074090535343</v>
      </c>
      <c r="BL13">
        <f t="shared" si="10"/>
        <v>0.33334074090535343</v>
      </c>
      <c r="BM13">
        <f t="shared" si="10"/>
        <v>0.33334074090535343</v>
      </c>
      <c r="BN13">
        <f t="shared" si="10"/>
        <v>0.34090909090909088</v>
      </c>
      <c r="BO13">
        <f t="shared" si="10"/>
        <v>0.33783783783783783</v>
      </c>
      <c r="BP13">
        <f t="shared" si="10"/>
        <v>0.33333333333333331</v>
      </c>
      <c r="BQ13">
        <f t="shared" ref="BQ13:BW13" si="11">0.5/(BQ12+0.5)</f>
        <v>0.33936651583710409</v>
      </c>
      <c r="BR13">
        <f t="shared" si="11"/>
        <v>0.33333333333333331</v>
      </c>
      <c r="BS13">
        <f t="shared" si="11"/>
        <v>0.33936651583710409</v>
      </c>
      <c r="BT13">
        <f t="shared" si="11"/>
        <v>0.34883720930232559</v>
      </c>
      <c r="BU13">
        <f t="shared" si="11"/>
        <v>0.33707865168539325</v>
      </c>
      <c r="BV13">
        <f t="shared" si="11"/>
        <v>0.33707865168539325</v>
      </c>
      <c r="BW13">
        <f t="shared" si="11"/>
        <v>0.42857142857142855</v>
      </c>
    </row>
    <row r="14" spans="1:77" ht="42.75">
      <c r="A14" s="111"/>
      <c r="B14" s="92" t="s">
        <v>63</v>
      </c>
      <c r="C14" s="92" t="s">
        <v>56</v>
      </c>
      <c r="D14">
        <v>0.92307692307692313</v>
      </c>
      <c r="E14">
        <v>0.92307692307692313</v>
      </c>
      <c r="F14">
        <v>0.92307692307692313</v>
      </c>
      <c r="G14">
        <v>0.92307692307692313</v>
      </c>
      <c r="H14">
        <v>0.92307692307692313</v>
      </c>
      <c r="I14">
        <v>0.92307692307692313</v>
      </c>
      <c r="J14">
        <v>0.92307692307692313</v>
      </c>
      <c r="K14">
        <v>0.92307692307692313</v>
      </c>
      <c r="L14">
        <v>0.92307692307692313</v>
      </c>
      <c r="M14">
        <v>0.92307692307692313</v>
      </c>
      <c r="N14">
        <v>0.92307692307692313</v>
      </c>
      <c r="O14">
        <v>0.92307692307692313</v>
      </c>
      <c r="P14">
        <v>0.92307692307692313</v>
      </c>
      <c r="Q14">
        <v>0.92307692307692313</v>
      </c>
      <c r="R14">
        <v>0.92307692307692313</v>
      </c>
      <c r="S14">
        <v>0.92307692307692313</v>
      </c>
      <c r="T14">
        <v>0.92307692307692313</v>
      </c>
      <c r="U14">
        <v>0.84615384615384615</v>
      </c>
      <c r="V14">
        <v>0.99992307692307691</v>
      </c>
      <c r="W14">
        <v>0.92307692307692313</v>
      </c>
      <c r="X14">
        <v>0.46153846153846156</v>
      </c>
      <c r="Y14">
        <v>0.46153846153846156</v>
      </c>
      <c r="Z14">
        <v>0.92307692307692313</v>
      </c>
      <c r="AA14">
        <v>0.84615384615384615</v>
      </c>
      <c r="AB14">
        <v>0.92307692307692313</v>
      </c>
      <c r="AC14">
        <v>0.84615384615384615</v>
      </c>
      <c r="AD14">
        <v>0.92307692307692313</v>
      </c>
      <c r="AE14">
        <v>0.92307692307692313</v>
      </c>
      <c r="AF14">
        <v>0.92307692307692313</v>
      </c>
      <c r="AG14">
        <v>0.69230769230769229</v>
      </c>
      <c r="AH14">
        <v>0.92307692307692313</v>
      </c>
      <c r="AI14">
        <v>0.46153846153846156</v>
      </c>
      <c r="AJ14">
        <v>0.61538461538461542</v>
      </c>
      <c r="AK14">
        <v>0.38461538461538458</v>
      </c>
      <c r="AL14">
        <v>0.46153846153846156</v>
      </c>
      <c r="AM14">
        <v>0.69230769230769229</v>
      </c>
      <c r="AN14">
        <v>0.69230769230769229</v>
      </c>
      <c r="AO14">
        <v>0.92307692307692313</v>
      </c>
      <c r="AP14">
        <v>0.53846153846153844</v>
      </c>
      <c r="AQ14">
        <v>0.92307692307692313</v>
      </c>
      <c r="AR14">
        <v>0.92307692307692313</v>
      </c>
      <c r="AS14">
        <v>0.92307692307692313</v>
      </c>
      <c r="AT14">
        <v>0.92307692307692313</v>
      </c>
      <c r="AU14">
        <v>0.92307692307692313</v>
      </c>
      <c r="AV14">
        <v>0.92307692307692313</v>
      </c>
      <c r="AW14">
        <v>0.53846153846153844</v>
      </c>
      <c r="AX14">
        <v>0.69230769230769229</v>
      </c>
      <c r="AY14">
        <v>0.92307692307692313</v>
      </c>
      <c r="AZ14">
        <v>0.92307692307692313</v>
      </c>
      <c r="BA14">
        <v>0.92307692307692313</v>
      </c>
      <c r="BB14">
        <v>0.92307692307692313</v>
      </c>
      <c r="BC14">
        <v>0.92307692307692313</v>
      </c>
      <c r="BD14">
        <v>0.92307692307692313</v>
      </c>
      <c r="BE14">
        <v>0.92307692307692313</v>
      </c>
      <c r="BF14">
        <v>0.92307692307692313</v>
      </c>
      <c r="BG14">
        <v>0.92307692307692313</v>
      </c>
      <c r="BH14">
        <v>0</v>
      </c>
      <c r="BI14">
        <v>0.92307692307692313</v>
      </c>
      <c r="BJ14">
        <v>0.92307692307692313</v>
      </c>
      <c r="BK14">
        <v>0</v>
      </c>
      <c r="BL14">
        <v>0.92307692307692313</v>
      </c>
      <c r="BM14">
        <v>0.99992307692307691</v>
      </c>
      <c r="BN14">
        <v>0.92307692307692313</v>
      </c>
      <c r="BO14">
        <v>0.92307692307692313</v>
      </c>
      <c r="BP14">
        <v>0.92307692307692313</v>
      </c>
      <c r="BQ14">
        <v>0.92307692307692313</v>
      </c>
      <c r="BR14">
        <v>0.92307692307692313</v>
      </c>
      <c r="BS14">
        <v>0.92307692307692313</v>
      </c>
      <c r="BT14">
        <v>0.92307692307692313</v>
      </c>
      <c r="BU14">
        <v>0.92307692307692313</v>
      </c>
      <c r="BV14">
        <v>0.92307692307692313</v>
      </c>
      <c r="BW14">
        <v>0.92307692307692313</v>
      </c>
      <c r="BX14">
        <f t="shared" si="2"/>
        <v>0.99992307692307691</v>
      </c>
      <c r="BY14">
        <f t="shared" si="3"/>
        <v>0</v>
      </c>
    </row>
    <row r="15" spans="1:77" ht="13.5" customHeight="1">
      <c r="A15" s="111"/>
      <c r="B15" s="94"/>
      <c r="C15" s="94"/>
      <c r="D15">
        <f>0.5/(D14+0.5)</f>
        <v>0.35135135135135132</v>
      </c>
      <c r="E15">
        <f t="shared" ref="E15:BP15" si="12">0.5/(E14+0.5)</f>
        <v>0.35135135135135132</v>
      </c>
      <c r="F15">
        <f t="shared" si="12"/>
        <v>0.35135135135135132</v>
      </c>
      <c r="G15">
        <f t="shared" si="12"/>
        <v>0.35135135135135132</v>
      </c>
      <c r="H15">
        <f t="shared" si="12"/>
        <v>0.35135135135135132</v>
      </c>
      <c r="I15">
        <f t="shared" si="12"/>
        <v>0.35135135135135132</v>
      </c>
      <c r="J15">
        <f t="shared" si="12"/>
        <v>0.35135135135135132</v>
      </c>
      <c r="K15">
        <f t="shared" si="12"/>
        <v>0.35135135135135132</v>
      </c>
      <c r="L15">
        <f t="shared" si="12"/>
        <v>0.35135135135135132</v>
      </c>
      <c r="M15">
        <f t="shared" si="12"/>
        <v>0.35135135135135132</v>
      </c>
      <c r="N15">
        <f t="shared" si="12"/>
        <v>0.35135135135135132</v>
      </c>
      <c r="O15">
        <f t="shared" si="12"/>
        <v>0.35135135135135132</v>
      </c>
      <c r="P15">
        <f t="shared" si="12"/>
        <v>0.35135135135135132</v>
      </c>
      <c r="Q15">
        <f t="shared" si="12"/>
        <v>0.35135135135135132</v>
      </c>
      <c r="R15">
        <f t="shared" si="12"/>
        <v>0.35135135135135132</v>
      </c>
      <c r="S15">
        <f t="shared" si="12"/>
        <v>0.35135135135135132</v>
      </c>
      <c r="T15">
        <f t="shared" si="12"/>
        <v>0.35135135135135132</v>
      </c>
      <c r="U15">
        <f t="shared" si="12"/>
        <v>0.37142857142857139</v>
      </c>
      <c r="V15">
        <f t="shared" si="12"/>
        <v>0.33335042822708855</v>
      </c>
      <c r="W15">
        <f t="shared" si="12"/>
        <v>0.35135135135135132</v>
      </c>
      <c r="X15">
        <f t="shared" si="12"/>
        <v>0.52</v>
      </c>
      <c r="Y15">
        <f t="shared" si="12"/>
        <v>0.52</v>
      </c>
      <c r="Z15">
        <f t="shared" si="12"/>
        <v>0.35135135135135132</v>
      </c>
      <c r="AA15">
        <f t="shared" si="12"/>
        <v>0.37142857142857139</v>
      </c>
      <c r="AB15">
        <f t="shared" si="12"/>
        <v>0.35135135135135132</v>
      </c>
      <c r="AC15">
        <f t="shared" si="12"/>
        <v>0.37142857142857139</v>
      </c>
      <c r="AD15">
        <f t="shared" si="12"/>
        <v>0.35135135135135132</v>
      </c>
      <c r="AE15">
        <f t="shared" si="12"/>
        <v>0.35135135135135132</v>
      </c>
      <c r="AF15">
        <f t="shared" si="12"/>
        <v>0.35135135135135132</v>
      </c>
      <c r="AG15">
        <f t="shared" si="12"/>
        <v>0.41935483870967744</v>
      </c>
      <c r="AH15">
        <f t="shared" si="12"/>
        <v>0.35135135135135132</v>
      </c>
      <c r="AI15">
        <f t="shared" si="12"/>
        <v>0.52</v>
      </c>
      <c r="AJ15">
        <f t="shared" si="12"/>
        <v>0.44827586206896552</v>
      </c>
      <c r="AK15">
        <f t="shared" si="12"/>
        <v>0.56521739130434789</v>
      </c>
      <c r="AL15">
        <f t="shared" si="12"/>
        <v>0.52</v>
      </c>
      <c r="AM15">
        <f t="shared" si="12"/>
        <v>0.41935483870967744</v>
      </c>
      <c r="AN15">
        <f t="shared" si="12"/>
        <v>0.41935483870967744</v>
      </c>
      <c r="AO15">
        <f t="shared" si="12"/>
        <v>0.35135135135135132</v>
      </c>
      <c r="AP15">
        <f t="shared" si="12"/>
        <v>0.48148148148148157</v>
      </c>
      <c r="AQ15">
        <f t="shared" si="12"/>
        <v>0.35135135135135132</v>
      </c>
      <c r="AR15">
        <f t="shared" si="12"/>
        <v>0.35135135135135132</v>
      </c>
      <c r="AS15">
        <f t="shared" si="12"/>
        <v>0.35135135135135132</v>
      </c>
      <c r="AT15">
        <f t="shared" si="12"/>
        <v>0.35135135135135132</v>
      </c>
      <c r="AU15">
        <f t="shared" si="12"/>
        <v>0.35135135135135132</v>
      </c>
      <c r="AV15">
        <f t="shared" si="12"/>
        <v>0.35135135135135132</v>
      </c>
      <c r="AW15">
        <f t="shared" si="12"/>
        <v>0.48148148148148157</v>
      </c>
      <c r="AX15">
        <f t="shared" si="12"/>
        <v>0.41935483870967744</v>
      </c>
      <c r="AY15">
        <f t="shared" si="12"/>
        <v>0.35135135135135132</v>
      </c>
      <c r="AZ15">
        <f t="shared" si="12"/>
        <v>0.35135135135135132</v>
      </c>
      <c r="BA15">
        <f t="shared" si="12"/>
        <v>0.35135135135135132</v>
      </c>
      <c r="BB15">
        <f t="shared" si="12"/>
        <v>0.35135135135135132</v>
      </c>
      <c r="BC15">
        <f t="shared" si="12"/>
        <v>0.35135135135135132</v>
      </c>
      <c r="BD15">
        <f t="shared" si="12"/>
        <v>0.35135135135135132</v>
      </c>
      <c r="BE15">
        <f t="shared" si="12"/>
        <v>0.35135135135135132</v>
      </c>
      <c r="BF15">
        <f t="shared" si="12"/>
        <v>0.35135135135135132</v>
      </c>
      <c r="BG15">
        <f t="shared" si="12"/>
        <v>0.35135135135135132</v>
      </c>
      <c r="BH15">
        <f t="shared" si="12"/>
        <v>1</v>
      </c>
      <c r="BI15">
        <f t="shared" si="12"/>
        <v>0.35135135135135132</v>
      </c>
      <c r="BJ15">
        <f t="shared" si="12"/>
        <v>0.35135135135135132</v>
      </c>
      <c r="BK15">
        <f t="shared" si="12"/>
        <v>1</v>
      </c>
      <c r="BL15">
        <f t="shared" si="12"/>
        <v>0.35135135135135132</v>
      </c>
      <c r="BM15">
        <f t="shared" si="12"/>
        <v>0.33335042822708855</v>
      </c>
      <c r="BN15">
        <f t="shared" si="12"/>
        <v>0.35135135135135132</v>
      </c>
      <c r="BO15">
        <f t="shared" si="12"/>
        <v>0.35135135135135132</v>
      </c>
      <c r="BP15">
        <f t="shared" si="12"/>
        <v>0.35135135135135132</v>
      </c>
      <c r="BQ15">
        <f t="shared" ref="BQ15:BW15" si="13">0.5/(BQ14+0.5)</f>
        <v>0.35135135135135132</v>
      </c>
      <c r="BR15">
        <f t="shared" si="13"/>
        <v>0.35135135135135132</v>
      </c>
      <c r="BS15">
        <f t="shared" si="13"/>
        <v>0.35135135135135132</v>
      </c>
      <c r="BT15">
        <f t="shared" si="13"/>
        <v>0.35135135135135132</v>
      </c>
      <c r="BU15">
        <f t="shared" si="13"/>
        <v>0.35135135135135132</v>
      </c>
      <c r="BV15">
        <f t="shared" si="13"/>
        <v>0.35135135135135132</v>
      </c>
      <c r="BW15">
        <f t="shared" si="13"/>
        <v>0.35135135135135132</v>
      </c>
    </row>
    <row r="16" spans="1:77" ht="42.75">
      <c r="A16" s="112"/>
      <c r="B16" s="92" t="s">
        <v>64</v>
      </c>
      <c r="C16" s="92" t="s">
        <v>57</v>
      </c>
      <c r="D16">
        <v>0.98529411764705888</v>
      </c>
      <c r="E16">
        <v>0.73529411764705888</v>
      </c>
      <c r="F16">
        <v>0.98529411764705888</v>
      </c>
      <c r="G16">
        <v>0.97058823529411764</v>
      </c>
      <c r="H16">
        <v>0.98529411764705888</v>
      </c>
      <c r="I16">
        <v>0.98529411764705888</v>
      </c>
      <c r="J16">
        <v>0.98529411764705888</v>
      </c>
      <c r="K16">
        <v>0.97058823529411764</v>
      </c>
      <c r="L16">
        <v>0.97058823529411764</v>
      </c>
      <c r="M16">
        <v>0.97058823529411764</v>
      </c>
      <c r="N16">
        <v>0.97058823529411764</v>
      </c>
      <c r="O16">
        <v>0.98529411764705888</v>
      </c>
      <c r="P16">
        <v>0.98529411764705888</v>
      </c>
      <c r="Q16">
        <v>0.98529411764705888</v>
      </c>
      <c r="R16">
        <v>0.98529411764705888</v>
      </c>
      <c r="S16">
        <v>0.98529411764705888</v>
      </c>
      <c r="T16">
        <v>0.98529411764705888</v>
      </c>
      <c r="U16">
        <v>0.98529411764705888</v>
      </c>
      <c r="V16">
        <v>0.99998529411764703</v>
      </c>
      <c r="W16">
        <v>0.99998529411764703</v>
      </c>
      <c r="X16">
        <v>0.98529411764705888</v>
      </c>
      <c r="Y16">
        <v>0</v>
      </c>
      <c r="Z16">
        <v>0.98529411764705888</v>
      </c>
      <c r="AA16">
        <v>0.98529411764705888</v>
      </c>
      <c r="AB16">
        <v>0.92647058823529416</v>
      </c>
      <c r="AC16">
        <v>0.98529411764705888</v>
      </c>
      <c r="AD16">
        <v>0.95588235294117652</v>
      </c>
      <c r="AE16">
        <v>0.98529411764705888</v>
      </c>
      <c r="AF16">
        <v>0.98529411764705888</v>
      </c>
      <c r="AG16">
        <v>0.98529411764705888</v>
      </c>
      <c r="AH16">
        <v>0.98529411764705888</v>
      </c>
      <c r="AI16">
        <v>0.98529411764705888</v>
      </c>
      <c r="AJ16">
        <v>0.98529411764705888</v>
      </c>
      <c r="AK16">
        <v>0.98529411764705888</v>
      </c>
      <c r="AL16">
        <v>0.98529411764705888</v>
      </c>
      <c r="AM16">
        <v>0.98529411764705888</v>
      </c>
      <c r="AN16">
        <v>0.92647058823529416</v>
      </c>
      <c r="AO16">
        <v>0.98529411764705888</v>
      </c>
      <c r="AP16">
        <v>0.98529411764705888</v>
      </c>
      <c r="AQ16">
        <v>0.98529411764705888</v>
      </c>
      <c r="AR16">
        <v>0.98529411764705888</v>
      </c>
      <c r="AS16">
        <v>0.98529411764705888</v>
      </c>
      <c r="AT16">
        <v>0.98529411764705888</v>
      </c>
      <c r="AU16">
        <v>0.98529411764705888</v>
      </c>
      <c r="AV16">
        <v>0.98529411764705888</v>
      </c>
      <c r="AW16">
        <v>0.98529411764705888</v>
      </c>
      <c r="AX16">
        <v>0.98529411764705888</v>
      </c>
      <c r="AY16">
        <v>0.98529411764705888</v>
      </c>
      <c r="AZ16">
        <v>0.98529411764705888</v>
      </c>
      <c r="BA16">
        <v>0.98529411764705888</v>
      </c>
      <c r="BB16">
        <v>0.98529411764705888</v>
      </c>
      <c r="BC16">
        <v>0.98529411764705888</v>
      </c>
      <c r="BD16">
        <v>0.98529411764705888</v>
      </c>
      <c r="BE16">
        <v>0.98529411764705888</v>
      </c>
      <c r="BF16">
        <v>0.98529411764705888</v>
      </c>
      <c r="BG16">
        <v>0.98529411764705888</v>
      </c>
      <c r="BH16">
        <v>0.98529411764705888</v>
      </c>
      <c r="BI16">
        <v>0.98529411764705888</v>
      </c>
      <c r="BJ16">
        <v>0.98529411764705888</v>
      </c>
      <c r="BK16">
        <v>0.98529411764705888</v>
      </c>
      <c r="BL16">
        <v>0.98529411764705888</v>
      </c>
      <c r="BM16">
        <v>0.99998529411764703</v>
      </c>
      <c r="BN16">
        <v>0.98529411764705888</v>
      </c>
      <c r="BO16">
        <v>0.95588235294117652</v>
      </c>
      <c r="BP16">
        <v>0.98529411764705888</v>
      </c>
      <c r="BQ16">
        <v>0.95588235294117652</v>
      </c>
      <c r="BR16">
        <v>0.97058823529411764</v>
      </c>
      <c r="BS16">
        <v>0.91176470588235292</v>
      </c>
      <c r="BT16">
        <v>0.98529411764705888</v>
      </c>
      <c r="BU16">
        <v>0.95588235294117652</v>
      </c>
      <c r="BV16">
        <v>0.95588235294117652</v>
      </c>
      <c r="BW16">
        <v>0.94117647058823528</v>
      </c>
      <c r="BX16">
        <f t="shared" si="2"/>
        <v>0.99998529411764703</v>
      </c>
      <c r="BY16">
        <f t="shared" si="3"/>
        <v>0</v>
      </c>
    </row>
    <row r="17" spans="1:77">
      <c r="A17" s="112"/>
      <c r="B17" s="94"/>
      <c r="C17" s="94"/>
      <c r="D17">
        <f>0.5/(D16+0.5)</f>
        <v>0.3366336633663366</v>
      </c>
      <c r="E17">
        <f t="shared" ref="E17:BP17" si="14">0.5/(E16+0.5)</f>
        <v>0.40476190476190477</v>
      </c>
      <c r="F17">
        <f t="shared" si="14"/>
        <v>0.3366336633663366</v>
      </c>
      <c r="G17">
        <f t="shared" si="14"/>
        <v>0.33999999999999997</v>
      </c>
      <c r="H17">
        <f t="shared" si="14"/>
        <v>0.3366336633663366</v>
      </c>
      <c r="I17">
        <f t="shared" si="14"/>
        <v>0.3366336633663366</v>
      </c>
      <c r="J17">
        <f t="shared" si="14"/>
        <v>0.3366336633663366</v>
      </c>
      <c r="K17">
        <f t="shared" si="14"/>
        <v>0.33999999999999997</v>
      </c>
      <c r="L17">
        <f t="shared" si="14"/>
        <v>0.33999999999999997</v>
      </c>
      <c r="M17">
        <f t="shared" si="14"/>
        <v>0.33999999999999997</v>
      </c>
      <c r="N17">
        <f t="shared" si="14"/>
        <v>0.33999999999999997</v>
      </c>
      <c r="O17">
        <f t="shared" si="14"/>
        <v>0.3366336633663366</v>
      </c>
      <c r="P17">
        <f t="shared" si="14"/>
        <v>0.3366336633663366</v>
      </c>
      <c r="Q17">
        <f t="shared" si="14"/>
        <v>0.3366336633663366</v>
      </c>
      <c r="R17">
        <f t="shared" si="14"/>
        <v>0.3366336633663366</v>
      </c>
      <c r="S17">
        <f t="shared" si="14"/>
        <v>0.3366336633663366</v>
      </c>
      <c r="T17">
        <f t="shared" si="14"/>
        <v>0.3366336633663366</v>
      </c>
      <c r="U17">
        <f t="shared" si="14"/>
        <v>0.3366336633663366</v>
      </c>
      <c r="V17">
        <f t="shared" si="14"/>
        <v>0.33333660133922882</v>
      </c>
      <c r="W17">
        <f t="shared" si="14"/>
        <v>0.33333660133922882</v>
      </c>
      <c r="X17">
        <f t="shared" si="14"/>
        <v>0.3366336633663366</v>
      </c>
      <c r="Y17">
        <f t="shared" si="14"/>
        <v>1</v>
      </c>
      <c r="Z17">
        <f t="shared" si="14"/>
        <v>0.3366336633663366</v>
      </c>
      <c r="AA17">
        <f t="shared" si="14"/>
        <v>0.3366336633663366</v>
      </c>
      <c r="AB17">
        <f t="shared" si="14"/>
        <v>0.35051546391752575</v>
      </c>
      <c r="AC17">
        <f t="shared" si="14"/>
        <v>0.3366336633663366</v>
      </c>
      <c r="AD17">
        <f t="shared" si="14"/>
        <v>0.34343434343434337</v>
      </c>
      <c r="AE17">
        <f t="shared" si="14"/>
        <v>0.3366336633663366</v>
      </c>
      <c r="AF17">
        <f t="shared" si="14"/>
        <v>0.3366336633663366</v>
      </c>
      <c r="AG17">
        <f t="shared" si="14"/>
        <v>0.3366336633663366</v>
      </c>
      <c r="AH17">
        <f t="shared" si="14"/>
        <v>0.3366336633663366</v>
      </c>
      <c r="AI17">
        <f t="shared" si="14"/>
        <v>0.3366336633663366</v>
      </c>
      <c r="AJ17">
        <f t="shared" si="14"/>
        <v>0.3366336633663366</v>
      </c>
      <c r="AK17">
        <f t="shared" si="14"/>
        <v>0.3366336633663366</v>
      </c>
      <c r="AL17">
        <f t="shared" si="14"/>
        <v>0.3366336633663366</v>
      </c>
      <c r="AM17">
        <f t="shared" si="14"/>
        <v>0.3366336633663366</v>
      </c>
      <c r="AN17">
        <f t="shared" si="14"/>
        <v>0.35051546391752575</v>
      </c>
      <c r="AO17">
        <f t="shared" si="14"/>
        <v>0.3366336633663366</v>
      </c>
      <c r="AP17">
        <f t="shared" si="14"/>
        <v>0.3366336633663366</v>
      </c>
      <c r="AQ17">
        <f t="shared" si="14"/>
        <v>0.3366336633663366</v>
      </c>
      <c r="AR17">
        <f t="shared" si="14"/>
        <v>0.3366336633663366</v>
      </c>
      <c r="AS17">
        <f t="shared" si="14"/>
        <v>0.3366336633663366</v>
      </c>
      <c r="AT17">
        <f t="shared" si="14"/>
        <v>0.3366336633663366</v>
      </c>
      <c r="AU17">
        <f t="shared" si="14"/>
        <v>0.3366336633663366</v>
      </c>
      <c r="AV17">
        <f t="shared" si="14"/>
        <v>0.3366336633663366</v>
      </c>
      <c r="AW17">
        <f t="shared" si="14"/>
        <v>0.3366336633663366</v>
      </c>
      <c r="AX17">
        <f t="shared" si="14"/>
        <v>0.3366336633663366</v>
      </c>
      <c r="AY17">
        <f t="shared" si="14"/>
        <v>0.3366336633663366</v>
      </c>
      <c r="AZ17">
        <f t="shared" si="14"/>
        <v>0.3366336633663366</v>
      </c>
      <c r="BA17">
        <f t="shared" si="14"/>
        <v>0.3366336633663366</v>
      </c>
      <c r="BB17">
        <f t="shared" si="14"/>
        <v>0.3366336633663366</v>
      </c>
      <c r="BC17">
        <f t="shared" si="14"/>
        <v>0.3366336633663366</v>
      </c>
      <c r="BD17">
        <f t="shared" si="14"/>
        <v>0.3366336633663366</v>
      </c>
      <c r="BE17">
        <f t="shared" si="14"/>
        <v>0.3366336633663366</v>
      </c>
      <c r="BF17">
        <f t="shared" si="14"/>
        <v>0.3366336633663366</v>
      </c>
      <c r="BG17">
        <f t="shared" si="14"/>
        <v>0.3366336633663366</v>
      </c>
      <c r="BH17">
        <f t="shared" si="14"/>
        <v>0.3366336633663366</v>
      </c>
      <c r="BI17">
        <f t="shared" si="14"/>
        <v>0.3366336633663366</v>
      </c>
      <c r="BJ17">
        <f t="shared" si="14"/>
        <v>0.3366336633663366</v>
      </c>
      <c r="BK17">
        <f t="shared" si="14"/>
        <v>0.3366336633663366</v>
      </c>
      <c r="BL17">
        <f t="shared" si="14"/>
        <v>0.3366336633663366</v>
      </c>
      <c r="BM17">
        <f t="shared" si="14"/>
        <v>0.33333660133922882</v>
      </c>
      <c r="BN17">
        <f t="shared" si="14"/>
        <v>0.3366336633663366</v>
      </c>
      <c r="BO17">
        <f t="shared" si="14"/>
        <v>0.34343434343434337</v>
      </c>
      <c r="BP17">
        <f t="shared" si="14"/>
        <v>0.3366336633663366</v>
      </c>
      <c r="BQ17">
        <f t="shared" ref="BQ17:BW17" si="15">0.5/(BQ16+0.5)</f>
        <v>0.34343434343434337</v>
      </c>
      <c r="BR17">
        <f t="shared" si="15"/>
        <v>0.33999999999999997</v>
      </c>
      <c r="BS17">
        <f t="shared" si="15"/>
        <v>0.35416666666666669</v>
      </c>
      <c r="BT17">
        <f t="shared" si="15"/>
        <v>0.3366336633663366</v>
      </c>
      <c r="BU17">
        <f t="shared" si="15"/>
        <v>0.34343434343434337</v>
      </c>
      <c r="BV17">
        <f t="shared" si="15"/>
        <v>0.34343434343434337</v>
      </c>
      <c r="BW17">
        <f t="shared" si="15"/>
        <v>0.34693877551020408</v>
      </c>
    </row>
    <row r="18" spans="1:77" ht="28.5">
      <c r="A18" s="112"/>
      <c r="B18" s="92" t="s">
        <v>65</v>
      </c>
      <c r="C18" s="92" t="s">
        <v>82</v>
      </c>
      <c r="D18">
        <v>0.99995000000000001</v>
      </c>
      <c r="E18">
        <v>0.99995000000000001</v>
      </c>
      <c r="F18">
        <v>0.97499999999999998</v>
      </c>
      <c r="G18">
        <v>0.97499999999999998</v>
      </c>
      <c r="H18">
        <v>0.97499999999999998</v>
      </c>
      <c r="I18">
        <v>0.96</v>
      </c>
      <c r="J18">
        <v>0.97499999999999998</v>
      </c>
      <c r="K18">
        <v>0.97499999999999998</v>
      </c>
      <c r="L18">
        <v>0.99995000000000001</v>
      </c>
      <c r="M18">
        <v>0.97499999999999998</v>
      </c>
      <c r="N18">
        <v>0.97499999999999998</v>
      </c>
      <c r="O18">
        <v>0.95</v>
      </c>
      <c r="P18">
        <v>0.95</v>
      </c>
      <c r="Q18">
        <v>0.95</v>
      </c>
      <c r="R18">
        <v>0.95</v>
      </c>
      <c r="S18">
        <v>0.95</v>
      </c>
      <c r="T18">
        <v>0.95</v>
      </c>
      <c r="U18">
        <v>0.95</v>
      </c>
      <c r="V18">
        <v>0.99995000000000001</v>
      </c>
      <c r="W18">
        <v>0.99995000000000001</v>
      </c>
      <c r="X18">
        <v>0.95</v>
      </c>
      <c r="Y18">
        <v>0.9</v>
      </c>
      <c r="Z18">
        <v>0.97499999999999998</v>
      </c>
      <c r="AA18">
        <v>0.75</v>
      </c>
      <c r="AB18">
        <v>0.95</v>
      </c>
      <c r="AC18">
        <v>0.98499999999999999</v>
      </c>
      <c r="AD18">
        <v>0.95</v>
      </c>
      <c r="AE18">
        <v>0.75</v>
      </c>
      <c r="AF18">
        <v>0.99995000000000001</v>
      </c>
      <c r="AG18">
        <v>0.9</v>
      </c>
      <c r="AH18">
        <v>0.95</v>
      </c>
      <c r="AI18">
        <v>0.95</v>
      </c>
      <c r="AJ18">
        <v>0.92500000000000004</v>
      </c>
      <c r="AK18">
        <v>0.85</v>
      </c>
      <c r="AL18">
        <v>0.88500000000000001</v>
      </c>
      <c r="AM18">
        <v>0.95</v>
      </c>
      <c r="AN18">
        <v>0.9</v>
      </c>
      <c r="AO18">
        <v>0.92500000000000004</v>
      </c>
      <c r="AP18">
        <v>0.85</v>
      </c>
      <c r="AQ18">
        <v>0.95</v>
      </c>
      <c r="AR18">
        <v>0.95</v>
      </c>
      <c r="AS18">
        <v>0.95</v>
      </c>
      <c r="AT18">
        <v>0.99995000000000001</v>
      </c>
      <c r="AU18">
        <v>0.99995000000000001</v>
      </c>
      <c r="AV18">
        <v>0.99995000000000001</v>
      </c>
      <c r="AW18">
        <v>0.9</v>
      </c>
      <c r="AX18">
        <v>0.9</v>
      </c>
      <c r="AY18">
        <v>0.95</v>
      </c>
      <c r="AZ18">
        <v>0.95</v>
      </c>
      <c r="BA18">
        <v>0.95</v>
      </c>
      <c r="BB18">
        <v>0</v>
      </c>
      <c r="BC18">
        <v>0.95</v>
      </c>
      <c r="BD18">
        <v>0.99995000000000001</v>
      </c>
      <c r="BE18">
        <v>0.99995000000000001</v>
      </c>
      <c r="BF18">
        <v>0.99995000000000001</v>
      </c>
      <c r="BG18">
        <v>0.9</v>
      </c>
      <c r="BH18">
        <v>0.99995000000000001</v>
      </c>
      <c r="BI18">
        <v>0.95</v>
      </c>
      <c r="BJ18">
        <v>0.99995000000000001</v>
      </c>
      <c r="BK18">
        <v>0.99995000000000001</v>
      </c>
      <c r="BL18">
        <v>0.9</v>
      </c>
      <c r="BM18">
        <v>0.99995000000000001</v>
      </c>
      <c r="BN18">
        <v>0.75</v>
      </c>
      <c r="BO18">
        <v>0.875</v>
      </c>
      <c r="BP18">
        <v>0.9</v>
      </c>
      <c r="BQ18">
        <v>0.9</v>
      </c>
      <c r="BR18">
        <v>1</v>
      </c>
      <c r="BS18">
        <v>0.875</v>
      </c>
      <c r="BT18">
        <v>0.75</v>
      </c>
      <c r="BU18">
        <v>0.9</v>
      </c>
      <c r="BV18">
        <v>0.9</v>
      </c>
      <c r="BW18">
        <v>0.85</v>
      </c>
      <c r="BX18">
        <f t="shared" si="2"/>
        <v>1</v>
      </c>
      <c r="BY18">
        <f t="shared" si="3"/>
        <v>0</v>
      </c>
    </row>
    <row r="19" spans="1:77">
      <c r="A19" s="112"/>
      <c r="B19" s="94"/>
      <c r="C19" s="94"/>
      <c r="D19">
        <f>0.5/(D18+0.5)</f>
        <v>0.33334444481482711</v>
      </c>
      <c r="E19">
        <f t="shared" ref="E19:BP19" si="16">0.5/(E18+0.5)</f>
        <v>0.33334444481482711</v>
      </c>
      <c r="F19">
        <f t="shared" si="16"/>
        <v>0.33898305084745761</v>
      </c>
      <c r="G19">
        <f t="shared" si="16"/>
        <v>0.33898305084745761</v>
      </c>
      <c r="H19">
        <f t="shared" si="16"/>
        <v>0.33898305084745761</v>
      </c>
      <c r="I19">
        <f t="shared" si="16"/>
        <v>0.34246575342465752</v>
      </c>
      <c r="J19">
        <f t="shared" si="16"/>
        <v>0.33898305084745761</v>
      </c>
      <c r="K19">
        <f t="shared" si="16"/>
        <v>0.33898305084745761</v>
      </c>
      <c r="L19">
        <f t="shared" si="16"/>
        <v>0.33334444481482711</v>
      </c>
      <c r="M19">
        <f t="shared" si="16"/>
        <v>0.33898305084745761</v>
      </c>
      <c r="N19">
        <f t="shared" si="16"/>
        <v>0.33898305084745761</v>
      </c>
      <c r="O19">
        <f t="shared" si="16"/>
        <v>0.34482758620689657</v>
      </c>
      <c r="P19">
        <f t="shared" si="16"/>
        <v>0.34482758620689657</v>
      </c>
      <c r="Q19">
        <f t="shared" si="16"/>
        <v>0.34482758620689657</v>
      </c>
      <c r="R19">
        <f t="shared" si="16"/>
        <v>0.34482758620689657</v>
      </c>
      <c r="S19">
        <f t="shared" si="16"/>
        <v>0.34482758620689657</v>
      </c>
      <c r="T19">
        <f t="shared" si="16"/>
        <v>0.34482758620689657</v>
      </c>
      <c r="U19">
        <f t="shared" si="16"/>
        <v>0.34482758620689657</v>
      </c>
      <c r="V19">
        <f t="shared" si="16"/>
        <v>0.33334444481482711</v>
      </c>
      <c r="W19">
        <f t="shared" si="16"/>
        <v>0.33334444481482711</v>
      </c>
      <c r="X19">
        <f t="shared" si="16"/>
        <v>0.34482758620689657</v>
      </c>
      <c r="Y19">
        <f t="shared" si="16"/>
        <v>0.35714285714285715</v>
      </c>
      <c r="Z19">
        <f t="shared" si="16"/>
        <v>0.33898305084745761</v>
      </c>
      <c r="AA19">
        <f t="shared" si="16"/>
        <v>0.4</v>
      </c>
      <c r="AB19">
        <f t="shared" si="16"/>
        <v>0.34482758620689657</v>
      </c>
      <c r="AC19">
        <f t="shared" si="16"/>
        <v>0.33670033670033672</v>
      </c>
      <c r="AD19">
        <f t="shared" si="16"/>
        <v>0.34482758620689657</v>
      </c>
      <c r="AE19">
        <f t="shared" si="16"/>
        <v>0.4</v>
      </c>
      <c r="AF19">
        <f t="shared" si="16"/>
        <v>0.33334444481482711</v>
      </c>
      <c r="AG19">
        <f t="shared" si="16"/>
        <v>0.35714285714285715</v>
      </c>
      <c r="AH19">
        <f t="shared" si="16"/>
        <v>0.34482758620689657</v>
      </c>
      <c r="AI19">
        <f t="shared" si="16"/>
        <v>0.34482758620689657</v>
      </c>
      <c r="AJ19">
        <f t="shared" si="16"/>
        <v>0.35087719298245612</v>
      </c>
      <c r="AK19">
        <f t="shared" si="16"/>
        <v>0.37037037037037035</v>
      </c>
      <c r="AL19">
        <f t="shared" si="16"/>
        <v>0.36101083032490977</v>
      </c>
      <c r="AM19">
        <f t="shared" si="16"/>
        <v>0.34482758620689657</v>
      </c>
      <c r="AN19">
        <f t="shared" si="16"/>
        <v>0.35714285714285715</v>
      </c>
      <c r="AO19">
        <f t="shared" si="16"/>
        <v>0.35087719298245612</v>
      </c>
      <c r="AP19">
        <f t="shared" si="16"/>
        <v>0.37037037037037035</v>
      </c>
      <c r="AQ19">
        <f t="shared" si="16"/>
        <v>0.34482758620689657</v>
      </c>
      <c r="AR19">
        <f t="shared" si="16"/>
        <v>0.34482758620689657</v>
      </c>
      <c r="AS19">
        <f t="shared" si="16"/>
        <v>0.34482758620689657</v>
      </c>
      <c r="AT19">
        <f t="shared" si="16"/>
        <v>0.33334444481482711</v>
      </c>
      <c r="AU19">
        <f t="shared" si="16"/>
        <v>0.33334444481482711</v>
      </c>
      <c r="AV19">
        <f t="shared" si="16"/>
        <v>0.33334444481482711</v>
      </c>
      <c r="AW19">
        <f t="shared" si="16"/>
        <v>0.35714285714285715</v>
      </c>
      <c r="AX19">
        <f t="shared" si="16"/>
        <v>0.35714285714285715</v>
      </c>
      <c r="AY19">
        <f t="shared" si="16"/>
        <v>0.34482758620689657</v>
      </c>
      <c r="AZ19">
        <f t="shared" si="16"/>
        <v>0.34482758620689657</v>
      </c>
      <c r="BA19">
        <f t="shared" si="16"/>
        <v>0.34482758620689657</v>
      </c>
      <c r="BB19">
        <f t="shared" si="16"/>
        <v>1</v>
      </c>
      <c r="BC19">
        <f t="shared" si="16"/>
        <v>0.34482758620689657</v>
      </c>
      <c r="BD19">
        <f t="shared" si="16"/>
        <v>0.33334444481482711</v>
      </c>
      <c r="BE19">
        <f t="shared" si="16"/>
        <v>0.33334444481482711</v>
      </c>
      <c r="BF19">
        <f t="shared" si="16"/>
        <v>0.33334444481482711</v>
      </c>
      <c r="BG19">
        <f t="shared" si="16"/>
        <v>0.35714285714285715</v>
      </c>
      <c r="BH19">
        <f t="shared" si="16"/>
        <v>0.33334444481482711</v>
      </c>
      <c r="BI19">
        <f t="shared" si="16"/>
        <v>0.34482758620689657</v>
      </c>
      <c r="BJ19">
        <f t="shared" si="16"/>
        <v>0.33334444481482711</v>
      </c>
      <c r="BK19">
        <f t="shared" si="16"/>
        <v>0.33334444481482711</v>
      </c>
      <c r="BL19">
        <f t="shared" si="16"/>
        <v>0.35714285714285715</v>
      </c>
      <c r="BM19">
        <f t="shared" si="16"/>
        <v>0.33334444481482711</v>
      </c>
      <c r="BN19">
        <f t="shared" si="16"/>
        <v>0.4</v>
      </c>
      <c r="BO19">
        <f t="shared" si="16"/>
        <v>0.36363636363636365</v>
      </c>
      <c r="BP19">
        <f t="shared" si="16"/>
        <v>0.35714285714285715</v>
      </c>
      <c r="BQ19">
        <f t="shared" ref="BQ19:BW19" si="17">0.5/(BQ18+0.5)</f>
        <v>0.35714285714285715</v>
      </c>
      <c r="BR19">
        <f t="shared" si="17"/>
        <v>0.33333333333333331</v>
      </c>
      <c r="BS19">
        <f t="shared" si="17"/>
        <v>0.36363636363636365</v>
      </c>
      <c r="BT19">
        <f t="shared" si="17"/>
        <v>0.4</v>
      </c>
      <c r="BU19">
        <f t="shared" si="17"/>
        <v>0.35714285714285715</v>
      </c>
      <c r="BV19">
        <f t="shared" si="17"/>
        <v>0.35714285714285715</v>
      </c>
      <c r="BW19">
        <f t="shared" si="17"/>
        <v>0.37037037037037035</v>
      </c>
    </row>
    <row r="20" spans="1:77" ht="28.5">
      <c r="A20" s="112"/>
      <c r="B20" s="92" t="s">
        <v>67</v>
      </c>
      <c r="C20" s="92" t="s">
        <v>66</v>
      </c>
      <c r="D20">
        <v>0.98832525830366003</v>
      </c>
      <c r="E20">
        <v>0.99999416262915186</v>
      </c>
      <c r="F20">
        <v>0.77286790029770591</v>
      </c>
      <c r="G20">
        <v>0.21195493549705213</v>
      </c>
      <c r="H20">
        <v>0.77286790029770591</v>
      </c>
      <c r="I20">
        <v>0.9211954935497052</v>
      </c>
      <c r="J20">
        <v>0.99999416262915186</v>
      </c>
      <c r="K20">
        <v>0.20378261630961414</v>
      </c>
      <c r="L20">
        <v>0.99999416262915186</v>
      </c>
      <c r="M20">
        <v>0.32111377035783084</v>
      </c>
      <c r="N20">
        <v>0.70229408674333083</v>
      </c>
      <c r="O20">
        <v>0.95464362850971918</v>
      </c>
      <c r="P20">
        <v>0.99999416262915186</v>
      </c>
      <c r="Q20">
        <v>0.91313992177923065</v>
      </c>
      <c r="R20">
        <v>0.97081314575915012</v>
      </c>
      <c r="S20">
        <v>0.92627400618761313</v>
      </c>
      <c r="T20">
        <v>0.92627400618761313</v>
      </c>
      <c r="U20">
        <v>0.92627400618761313</v>
      </c>
      <c r="V20">
        <v>0.99999416262915186</v>
      </c>
      <c r="W20">
        <v>0</v>
      </c>
      <c r="X20">
        <v>0.89504407214990367</v>
      </c>
      <c r="Y20">
        <v>0.91080497343996258</v>
      </c>
      <c r="Z20">
        <v>0.87029361975366293</v>
      </c>
      <c r="AA20">
        <v>0.89761251532309849</v>
      </c>
      <c r="AB20">
        <v>0.79831883719572705</v>
      </c>
      <c r="AC20">
        <v>0.97606677952250309</v>
      </c>
      <c r="AD20">
        <v>0.77479423267760206</v>
      </c>
      <c r="AE20">
        <v>0.89761251532309849</v>
      </c>
      <c r="AF20">
        <v>0.95575272897087149</v>
      </c>
      <c r="AG20">
        <v>0.89761251532309849</v>
      </c>
      <c r="AH20">
        <v>0.89761251532309849</v>
      </c>
      <c r="AI20">
        <v>0.99754830424376861</v>
      </c>
      <c r="AJ20">
        <v>0.99999416262915186</v>
      </c>
      <c r="AK20">
        <v>0.99999416262915186</v>
      </c>
      <c r="AL20">
        <v>0</v>
      </c>
      <c r="AM20">
        <v>0</v>
      </c>
      <c r="AN20">
        <v>0.94162629151830013</v>
      </c>
      <c r="AO20">
        <v>0.99492148736209207</v>
      </c>
      <c r="AP20">
        <v>0.98628217850680056</v>
      </c>
      <c r="AQ20">
        <v>0.99999416262915186</v>
      </c>
      <c r="AR20">
        <v>0.99999416262915186</v>
      </c>
      <c r="AS20">
        <v>0.96935380304710761</v>
      </c>
      <c r="AT20">
        <v>4.4772634405463863E-2</v>
      </c>
      <c r="AU20">
        <v>0.46407098242951372</v>
      </c>
      <c r="AV20">
        <v>0.96567625941276047</v>
      </c>
      <c r="AW20">
        <v>0.60644445741637965</v>
      </c>
      <c r="AX20">
        <v>0.23863172027318891</v>
      </c>
      <c r="AY20">
        <v>0.99999416262915186</v>
      </c>
      <c r="AZ20">
        <v>0.99999416262915186</v>
      </c>
      <c r="BA20">
        <v>0.99999416262915186</v>
      </c>
      <c r="BB20">
        <v>0.99999416262915186</v>
      </c>
      <c r="BC20">
        <v>0.99999416262915186</v>
      </c>
      <c r="BD20">
        <v>0.99999416262915186</v>
      </c>
      <c r="BE20">
        <v>0.99999416262915186</v>
      </c>
      <c r="BF20">
        <v>0.99999416262915186</v>
      </c>
      <c r="BG20">
        <v>0.99632245636565286</v>
      </c>
      <c r="BH20">
        <v>0.99999416262915186</v>
      </c>
      <c r="BI20">
        <v>0.99999416262915186</v>
      </c>
      <c r="BJ20">
        <v>0.99999416262915186</v>
      </c>
      <c r="BK20">
        <v>0.99999416262915186</v>
      </c>
      <c r="BL20">
        <v>0.98978460101570254</v>
      </c>
      <c r="BM20">
        <v>0.99999416262915186</v>
      </c>
      <c r="BN20">
        <v>0.99999416262915186</v>
      </c>
      <c r="BO20">
        <v>0.99999416262915186</v>
      </c>
      <c r="BP20">
        <v>0.99999416262915186</v>
      </c>
      <c r="BQ20">
        <v>0.99999416262915186</v>
      </c>
      <c r="BR20">
        <v>0.95260054871285971</v>
      </c>
      <c r="BS20">
        <v>0.99999416262915186</v>
      </c>
      <c r="BT20">
        <v>0.99999416262915186</v>
      </c>
      <c r="BU20">
        <v>0.99999416262915186</v>
      </c>
      <c r="BV20">
        <v>0.99999416262915186</v>
      </c>
      <c r="BW20">
        <v>0.91459926449127316</v>
      </c>
      <c r="BX20">
        <f t="shared" si="2"/>
        <v>0.99999416262915186</v>
      </c>
      <c r="BY20">
        <f t="shared" si="3"/>
        <v>0</v>
      </c>
    </row>
    <row r="21" spans="1:77">
      <c r="A21" s="112"/>
      <c r="B21" s="94"/>
      <c r="C21" s="94"/>
      <c r="D21">
        <f>0.5/(D20+0.5)</f>
        <v>0.33594807130390447</v>
      </c>
      <c r="E21">
        <f t="shared" ref="E21:BP21" si="18">0.5/(E20+0.5)</f>
        <v>0.33333463053190326</v>
      </c>
      <c r="F21">
        <f t="shared" si="18"/>
        <v>0.39281373965283989</v>
      </c>
      <c r="G21">
        <f t="shared" si="18"/>
        <v>0.70229164104456199</v>
      </c>
      <c r="H21">
        <f t="shared" si="18"/>
        <v>0.39281373965283989</v>
      </c>
      <c r="I21">
        <f t="shared" si="18"/>
        <v>0.35181648286201306</v>
      </c>
      <c r="J21">
        <f t="shared" si="18"/>
        <v>0.33333463053190326</v>
      </c>
      <c r="K21">
        <f t="shared" si="18"/>
        <v>0.71044664703686811</v>
      </c>
      <c r="L21">
        <f t="shared" si="18"/>
        <v>0.33333463053190326</v>
      </c>
      <c r="M21">
        <f t="shared" si="18"/>
        <v>0.60892901574663205</v>
      </c>
      <c r="N21">
        <f t="shared" si="18"/>
        <v>0.41587162867477478</v>
      </c>
      <c r="O21">
        <f t="shared" si="18"/>
        <v>0.34372680029695618</v>
      </c>
      <c r="P21">
        <f t="shared" si="18"/>
        <v>0.33333463053190326</v>
      </c>
      <c r="Q21">
        <f t="shared" si="18"/>
        <v>0.35382200466778196</v>
      </c>
      <c r="R21">
        <f t="shared" si="18"/>
        <v>0.33994800865199526</v>
      </c>
      <c r="S21">
        <f t="shared" si="18"/>
        <v>0.35056377514478071</v>
      </c>
      <c r="T21">
        <f t="shared" si="18"/>
        <v>0.35056377514478071</v>
      </c>
      <c r="U21">
        <f t="shared" si="18"/>
        <v>0.35056377514478071</v>
      </c>
      <c r="V21">
        <f t="shared" si="18"/>
        <v>0.33333463053190326</v>
      </c>
      <c r="W21">
        <f t="shared" si="18"/>
        <v>1</v>
      </c>
      <c r="X21">
        <f t="shared" si="18"/>
        <v>0.3584116157917861</v>
      </c>
      <c r="Y21">
        <f t="shared" si="18"/>
        <v>0.35440759666508059</v>
      </c>
      <c r="Z21">
        <f t="shared" si="18"/>
        <v>0.36488530107137535</v>
      </c>
      <c r="AA21">
        <f t="shared" si="18"/>
        <v>0.35775294977550381</v>
      </c>
      <c r="AB21">
        <f t="shared" si="18"/>
        <v>0.38511341411325672</v>
      </c>
      <c r="AC21">
        <f t="shared" si="18"/>
        <v>0.33873806181163862</v>
      </c>
      <c r="AD21">
        <f t="shared" si="18"/>
        <v>0.39222016164113832</v>
      </c>
      <c r="AE21">
        <f t="shared" si="18"/>
        <v>0.35775294977550381</v>
      </c>
      <c r="AF21">
        <f t="shared" si="18"/>
        <v>0.34346492371233234</v>
      </c>
      <c r="AG21">
        <f t="shared" si="18"/>
        <v>0.35775294977550381</v>
      </c>
      <c r="AH21">
        <f t="shared" si="18"/>
        <v>0.35775294977550381</v>
      </c>
      <c r="AI21">
        <f t="shared" si="18"/>
        <v>0.33387904656103218</v>
      </c>
      <c r="AJ21">
        <f t="shared" si="18"/>
        <v>0.33333463053190326</v>
      </c>
      <c r="AK21">
        <f t="shared" si="18"/>
        <v>0.33333463053190326</v>
      </c>
      <c r="AL21">
        <f t="shared" si="18"/>
        <v>1</v>
      </c>
      <c r="AM21">
        <f t="shared" si="18"/>
        <v>1</v>
      </c>
      <c r="AN21">
        <f t="shared" si="18"/>
        <v>0.3468305225436803</v>
      </c>
      <c r="AO21">
        <f t="shared" si="18"/>
        <v>0.33446572560963705</v>
      </c>
      <c r="AP21">
        <f t="shared" si="18"/>
        <v>0.33640987373092707</v>
      </c>
      <c r="AQ21">
        <f t="shared" si="18"/>
        <v>0.33333463053190326</v>
      </c>
      <c r="AR21">
        <f t="shared" si="18"/>
        <v>0.33333463053190326</v>
      </c>
      <c r="AS21">
        <f t="shared" si="18"/>
        <v>0.34028564050612797</v>
      </c>
      <c r="AT21">
        <f t="shared" si="18"/>
        <v>0.91781409054379837</v>
      </c>
      <c r="AU21">
        <f t="shared" si="18"/>
        <v>0.51863401047500834</v>
      </c>
      <c r="AV21">
        <f t="shared" si="18"/>
        <v>0.34113945476631424</v>
      </c>
      <c r="AW21">
        <f t="shared" si="18"/>
        <v>0.45189796618217309</v>
      </c>
      <c r="AX21">
        <f t="shared" si="18"/>
        <v>0.676927332358636</v>
      </c>
      <c r="AY21">
        <f t="shared" si="18"/>
        <v>0.33333463053190326</v>
      </c>
      <c r="AZ21">
        <f t="shared" si="18"/>
        <v>0.33333463053190326</v>
      </c>
      <c r="BA21">
        <f t="shared" si="18"/>
        <v>0.33333463053190326</v>
      </c>
      <c r="BB21">
        <f t="shared" si="18"/>
        <v>0.33333463053190326</v>
      </c>
      <c r="BC21">
        <f t="shared" si="18"/>
        <v>0.33333463053190326</v>
      </c>
      <c r="BD21">
        <f t="shared" si="18"/>
        <v>0.33333463053190326</v>
      </c>
      <c r="BE21">
        <f t="shared" si="18"/>
        <v>0.33333463053190326</v>
      </c>
      <c r="BF21">
        <f t="shared" si="18"/>
        <v>0.33333463053190326</v>
      </c>
      <c r="BG21">
        <f t="shared" si="18"/>
        <v>0.33415257378040453</v>
      </c>
      <c r="BH21">
        <f t="shared" si="18"/>
        <v>0.33333463053190326</v>
      </c>
      <c r="BI21">
        <f t="shared" si="18"/>
        <v>0.33333463053190326</v>
      </c>
      <c r="BJ21">
        <f t="shared" si="18"/>
        <v>0.33333463053190326</v>
      </c>
      <c r="BK21">
        <f t="shared" si="18"/>
        <v>0.33333463053190326</v>
      </c>
      <c r="BL21">
        <f t="shared" si="18"/>
        <v>0.3356189879121525</v>
      </c>
      <c r="BM21">
        <f t="shared" si="18"/>
        <v>0.33333463053190326</v>
      </c>
      <c r="BN21">
        <f t="shared" si="18"/>
        <v>0.33333463053190326</v>
      </c>
      <c r="BO21">
        <f t="shared" si="18"/>
        <v>0.33333463053190326</v>
      </c>
      <c r="BP21">
        <f t="shared" si="18"/>
        <v>0.33333463053190326</v>
      </c>
      <c r="BQ21">
        <f t="shared" ref="BQ21:BW21" si="19">0.5/(BQ20+0.5)</f>
        <v>0.33333463053190326</v>
      </c>
      <c r="BR21">
        <f t="shared" si="19"/>
        <v>0.34421025136128919</v>
      </c>
      <c r="BS21">
        <f t="shared" si="19"/>
        <v>0.33333463053190326</v>
      </c>
      <c r="BT21">
        <f t="shared" si="19"/>
        <v>0.33333463053190326</v>
      </c>
      <c r="BU21">
        <f t="shared" si="19"/>
        <v>0.33333463053190326</v>
      </c>
      <c r="BV21">
        <f t="shared" si="19"/>
        <v>0.33333463053190326</v>
      </c>
      <c r="BW21">
        <f t="shared" si="19"/>
        <v>0.35345699135494252</v>
      </c>
    </row>
    <row r="22" spans="1:77" ht="28.5">
      <c r="A22" s="111" t="s">
        <v>245</v>
      </c>
      <c r="B22" s="92" t="s">
        <v>69</v>
      </c>
      <c r="C22" s="92" t="s">
        <v>30</v>
      </c>
      <c r="D22">
        <v>0.15789473684210531</v>
      </c>
      <c r="E22">
        <v>0.12631578947368416</v>
      </c>
      <c r="F22">
        <v>9.4736842105263119E-2</v>
      </c>
      <c r="G22">
        <v>1.0526315789473717E-2</v>
      </c>
      <c r="H22">
        <v>0</v>
      </c>
      <c r="I22">
        <v>1.0526315789473717E-2</v>
      </c>
      <c r="J22">
        <v>4.2105263157894757E-2</v>
      </c>
      <c r="K22">
        <v>4.2105263157894757E-2</v>
      </c>
      <c r="L22">
        <v>2.1052631578947323E-2</v>
      </c>
      <c r="M22">
        <v>2.1052631578947323E-2</v>
      </c>
      <c r="N22">
        <v>3.157894736842104E-2</v>
      </c>
      <c r="O22">
        <v>0.27368421052631575</v>
      </c>
      <c r="P22">
        <v>0.30526315789473679</v>
      </c>
      <c r="Q22">
        <v>0.25263157894736843</v>
      </c>
      <c r="R22">
        <v>0.28421052631578947</v>
      </c>
      <c r="S22">
        <v>8.4210526315789513E-2</v>
      </c>
      <c r="T22">
        <v>8.4210526315789513E-2</v>
      </c>
      <c r="U22">
        <v>0.24210526315789471</v>
      </c>
      <c r="V22">
        <v>0.15789473684210531</v>
      </c>
      <c r="W22">
        <v>5.7894736842105221E-2</v>
      </c>
      <c r="X22">
        <v>3.157894736842104E-2</v>
      </c>
      <c r="Y22">
        <v>0.12631578947368416</v>
      </c>
      <c r="Z22">
        <v>0</v>
      </c>
      <c r="AA22">
        <v>0.12631578947368416</v>
      </c>
      <c r="AB22">
        <v>6.315789473684208E-2</v>
      </c>
      <c r="AC22">
        <v>0.33684210526315794</v>
      </c>
      <c r="AD22">
        <v>1.0526315789473717E-2</v>
      </c>
      <c r="AE22">
        <v>1.0526315789473717E-2</v>
      </c>
      <c r="AF22">
        <v>0.21052631578947367</v>
      </c>
      <c r="AG22">
        <v>0.28421052631578947</v>
      </c>
      <c r="AH22">
        <v>0.12631578947368416</v>
      </c>
      <c r="AI22">
        <v>0.24210526315789471</v>
      </c>
      <c r="AJ22">
        <v>0.22105263157894739</v>
      </c>
      <c r="AK22">
        <v>0.27368421052631575</v>
      </c>
      <c r="AL22">
        <v>0.21052631578947367</v>
      </c>
      <c r="AM22">
        <v>9.4736842105263119E-2</v>
      </c>
      <c r="AN22">
        <v>0.22105263157894739</v>
      </c>
      <c r="AO22">
        <v>0.24210526315789471</v>
      </c>
      <c r="AP22">
        <v>0.21052631578947367</v>
      </c>
      <c r="AQ22">
        <v>1.0526315789473717E-2</v>
      </c>
      <c r="AR22">
        <v>1.0526315789473717E-2</v>
      </c>
      <c r="AS22">
        <v>3.157894736842104E-2</v>
      </c>
      <c r="AT22">
        <v>0.17894736842105263</v>
      </c>
      <c r="AU22">
        <v>0.23157894736842111</v>
      </c>
      <c r="AV22">
        <v>0.10526315789473684</v>
      </c>
      <c r="AW22">
        <v>8.4210526315789513E-2</v>
      </c>
      <c r="AX22">
        <v>0.12631578947368416</v>
      </c>
      <c r="AY22">
        <v>2.1052631578947323E-2</v>
      </c>
      <c r="AZ22">
        <v>1.0526315789473717E-2</v>
      </c>
      <c r="BA22">
        <v>2.1052631578947323E-2</v>
      </c>
      <c r="BB22">
        <v>0</v>
      </c>
      <c r="BC22">
        <v>0.11578947368421055</v>
      </c>
      <c r="BD22">
        <v>7.3684210526315796E-2</v>
      </c>
      <c r="BE22">
        <v>5.2631578947368474E-2</v>
      </c>
      <c r="BF22">
        <v>0.30526315789473679</v>
      </c>
      <c r="BG22">
        <v>0.19999999999999996</v>
      </c>
      <c r="BH22">
        <v>0.13684210526315788</v>
      </c>
      <c r="BI22">
        <v>0.21052631578947367</v>
      </c>
      <c r="BJ22">
        <v>0.26315789473684215</v>
      </c>
      <c r="BK22">
        <v>5.2631578947368474E-2</v>
      </c>
      <c r="BL22">
        <v>1.0526315789473717E-2</v>
      </c>
      <c r="BM22">
        <v>7.6842105263157823E-2</v>
      </c>
      <c r="BN22">
        <v>8.4210526315789513E-2</v>
      </c>
      <c r="BO22">
        <v>0</v>
      </c>
      <c r="BP22">
        <v>4.2105263157894757E-2</v>
      </c>
      <c r="BQ22">
        <v>6.315789473684208E-2</v>
      </c>
      <c r="BR22">
        <v>4.2105263157894757E-2</v>
      </c>
      <c r="BS22">
        <v>2.1052631578947323E-2</v>
      </c>
      <c r="BT22">
        <v>4.3157894736842062E-2</v>
      </c>
      <c r="BU22">
        <v>2.1052631578947323E-2</v>
      </c>
      <c r="BV22">
        <v>5.2631578947368474E-2</v>
      </c>
      <c r="BW22">
        <v>3.157894736842104E-2</v>
      </c>
      <c r="BX22">
        <f t="shared" si="2"/>
        <v>0.33684210526315794</v>
      </c>
      <c r="BY22">
        <f t="shared" si="3"/>
        <v>0</v>
      </c>
    </row>
    <row r="23" spans="1:77" ht="13.5" customHeight="1">
      <c r="A23" s="111"/>
      <c r="B23" s="94"/>
      <c r="C23" s="94"/>
      <c r="D23">
        <f>0.5/(D22+0.5)</f>
        <v>0.7599999999999999</v>
      </c>
      <c r="E23">
        <f t="shared" ref="E23:BP23" si="20">0.5/(E22+0.5)</f>
        <v>0.79831932773109249</v>
      </c>
      <c r="F23">
        <f t="shared" si="20"/>
        <v>0.84070796460177</v>
      </c>
      <c r="G23">
        <f t="shared" si="20"/>
        <v>0.97938144329896903</v>
      </c>
      <c r="H23">
        <f t="shared" si="20"/>
        <v>1</v>
      </c>
      <c r="I23">
        <f t="shared" si="20"/>
        <v>0.97938144329896903</v>
      </c>
      <c r="J23">
        <f t="shared" si="20"/>
        <v>0.92233009708737856</v>
      </c>
      <c r="K23">
        <f t="shared" si="20"/>
        <v>0.92233009708737856</v>
      </c>
      <c r="L23">
        <f t="shared" si="20"/>
        <v>0.95959595959595967</v>
      </c>
      <c r="M23">
        <f t="shared" si="20"/>
        <v>0.95959595959595967</v>
      </c>
      <c r="N23">
        <f t="shared" si="20"/>
        <v>0.94059405940594065</v>
      </c>
      <c r="O23">
        <f t="shared" si="20"/>
        <v>0.6462585034013606</v>
      </c>
      <c r="P23">
        <f t="shared" si="20"/>
        <v>0.62091503267973858</v>
      </c>
      <c r="Q23">
        <f t="shared" si="20"/>
        <v>0.66433566433566438</v>
      </c>
      <c r="R23">
        <f t="shared" si="20"/>
        <v>0.63758389261744963</v>
      </c>
      <c r="S23">
        <f t="shared" si="20"/>
        <v>0.85585585585585577</v>
      </c>
      <c r="T23">
        <f t="shared" si="20"/>
        <v>0.85585585585585577</v>
      </c>
      <c r="U23">
        <f t="shared" si="20"/>
        <v>0.67375886524822692</v>
      </c>
      <c r="V23">
        <f t="shared" si="20"/>
        <v>0.7599999999999999</v>
      </c>
      <c r="W23">
        <f t="shared" si="20"/>
        <v>0.89622641509433965</v>
      </c>
      <c r="X23">
        <f t="shared" si="20"/>
        <v>0.94059405940594065</v>
      </c>
      <c r="Y23">
        <f t="shared" si="20"/>
        <v>0.79831932773109249</v>
      </c>
      <c r="Z23">
        <f t="shared" si="20"/>
        <v>1</v>
      </c>
      <c r="AA23">
        <f t="shared" si="20"/>
        <v>0.79831932773109249</v>
      </c>
      <c r="AB23">
        <f t="shared" si="20"/>
        <v>0.88785046728971961</v>
      </c>
      <c r="AC23">
        <f t="shared" si="20"/>
        <v>0.59748427672955973</v>
      </c>
      <c r="AD23">
        <f t="shared" si="20"/>
        <v>0.97938144329896903</v>
      </c>
      <c r="AE23">
        <f t="shared" si="20"/>
        <v>0.97938144329896903</v>
      </c>
      <c r="AF23">
        <f t="shared" si="20"/>
        <v>0.70370370370370372</v>
      </c>
      <c r="AG23">
        <f t="shared" si="20"/>
        <v>0.63758389261744963</v>
      </c>
      <c r="AH23">
        <f t="shared" si="20"/>
        <v>0.79831932773109249</v>
      </c>
      <c r="AI23">
        <f t="shared" si="20"/>
        <v>0.67375886524822692</v>
      </c>
      <c r="AJ23">
        <f t="shared" si="20"/>
        <v>0.6934306569343065</v>
      </c>
      <c r="AK23">
        <f t="shared" si="20"/>
        <v>0.6462585034013606</v>
      </c>
      <c r="AL23">
        <f t="shared" si="20"/>
        <v>0.70370370370370372</v>
      </c>
      <c r="AM23">
        <f t="shared" si="20"/>
        <v>0.84070796460177</v>
      </c>
      <c r="AN23">
        <f t="shared" si="20"/>
        <v>0.6934306569343065</v>
      </c>
      <c r="AO23">
        <f t="shared" si="20"/>
        <v>0.67375886524822692</v>
      </c>
      <c r="AP23">
        <f t="shared" si="20"/>
        <v>0.70370370370370372</v>
      </c>
      <c r="AQ23">
        <f t="shared" si="20"/>
        <v>0.97938144329896903</v>
      </c>
      <c r="AR23">
        <f t="shared" si="20"/>
        <v>0.97938144329896903</v>
      </c>
      <c r="AS23">
        <f t="shared" si="20"/>
        <v>0.94059405940594065</v>
      </c>
      <c r="AT23">
        <f t="shared" si="20"/>
        <v>0.73643410852713176</v>
      </c>
      <c r="AU23">
        <f t="shared" si="20"/>
        <v>0.68345323741007191</v>
      </c>
      <c r="AV23">
        <f t="shared" si="20"/>
        <v>0.82608695652173914</v>
      </c>
      <c r="AW23">
        <f t="shared" si="20"/>
        <v>0.85585585585585577</v>
      </c>
      <c r="AX23">
        <f t="shared" si="20"/>
        <v>0.79831932773109249</v>
      </c>
      <c r="AY23">
        <f t="shared" si="20"/>
        <v>0.95959595959595967</v>
      </c>
      <c r="AZ23">
        <f t="shared" si="20"/>
        <v>0.97938144329896903</v>
      </c>
      <c r="BA23">
        <f t="shared" si="20"/>
        <v>0.95959595959595967</v>
      </c>
      <c r="BB23">
        <f t="shared" si="20"/>
        <v>1</v>
      </c>
      <c r="BC23">
        <f t="shared" si="20"/>
        <v>0.81196581196581197</v>
      </c>
      <c r="BD23">
        <f t="shared" si="20"/>
        <v>0.87155963302752293</v>
      </c>
      <c r="BE23">
        <f t="shared" si="20"/>
        <v>0.90476190476190466</v>
      </c>
      <c r="BF23">
        <f t="shared" si="20"/>
        <v>0.62091503267973858</v>
      </c>
      <c r="BG23">
        <f t="shared" si="20"/>
        <v>0.7142857142857143</v>
      </c>
      <c r="BH23">
        <f t="shared" si="20"/>
        <v>0.78512396694214881</v>
      </c>
      <c r="BI23">
        <f t="shared" si="20"/>
        <v>0.70370370370370372</v>
      </c>
      <c r="BJ23">
        <f t="shared" si="20"/>
        <v>0.65517241379310343</v>
      </c>
      <c r="BK23">
        <f t="shared" si="20"/>
        <v>0.90476190476190466</v>
      </c>
      <c r="BL23">
        <f t="shared" si="20"/>
        <v>0.97938144329896903</v>
      </c>
      <c r="BM23">
        <f t="shared" si="20"/>
        <v>0.86678832116788329</v>
      </c>
      <c r="BN23">
        <f t="shared" si="20"/>
        <v>0.85585585585585577</v>
      </c>
      <c r="BO23">
        <f t="shared" si="20"/>
        <v>1</v>
      </c>
      <c r="BP23">
        <f t="shared" si="20"/>
        <v>0.92233009708737856</v>
      </c>
      <c r="BQ23">
        <f t="shared" ref="BQ23:BW23" si="21">0.5/(BQ22+0.5)</f>
        <v>0.88785046728971961</v>
      </c>
      <c r="BR23">
        <f t="shared" si="21"/>
        <v>0.92233009708737856</v>
      </c>
      <c r="BS23">
        <f t="shared" si="21"/>
        <v>0.95959595959595967</v>
      </c>
      <c r="BT23">
        <f t="shared" si="21"/>
        <v>0.92054263565891481</v>
      </c>
      <c r="BU23">
        <f t="shared" si="21"/>
        <v>0.95959595959595967</v>
      </c>
      <c r="BV23">
        <f t="shared" si="21"/>
        <v>0.90476190476190466</v>
      </c>
      <c r="BW23">
        <f t="shared" si="21"/>
        <v>0.94059405940594065</v>
      </c>
    </row>
    <row r="24" spans="1:77" ht="28.5">
      <c r="A24" s="111"/>
      <c r="B24" s="92" t="s">
        <v>70</v>
      </c>
      <c r="C24" s="92" t="s">
        <v>71</v>
      </c>
      <c r="D24">
        <v>0.40522875816993464</v>
      </c>
      <c r="E24">
        <v>0.52941176470588236</v>
      </c>
      <c r="F24">
        <v>0.4509803921568627</v>
      </c>
      <c r="G24">
        <v>0.83006535947712412</v>
      </c>
      <c r="H24">
        <v>0.88235294117647056</v>
      </c>
      <c r="I24">
        <v>0.86928104575163401</v>
      </c>
      <c r="J24">
        <v>0.74509803921568629</v>
      </c>
      <c r="K24">
        <v>0.73856209150326801</v>
      </c>
      <c r="L24">
        <v>0.88235294117647056</v>
      </c>
      <c r="M24">
        <v>0.86928104575163401</v>
      </c>
      <c r="N24">
        <v>0.81045751633986929</v>
      </c>
      <c r="O24">
        <v>0.20261437908496738</v>
      </c>
      <c r="P24">
        <v>0</v>
      </c>
      <c r="Q24">
        <v>0.52941176470588236</v>
      </c>
      <c r="R24">
        <v>1.9607843137254943E-2</v>
      </c>
      <c r="S24">
        <v>0.72549019607843135</v>
      </c>
      <c r="T24">
        <v>0.72549019607843135</v>
      </c>
      <c r="U24">
        <v>0.26797385620915037</v>
      </c>
      <c r="V24">
        <v>0.42483660130718948</v>
      </c>
      <c r="W24">
        <v>0.52941176470588236</v>
      </c>
      <c r="X24">
        <v>0.67320261437908502</v>
      </c>
      <c r="Y24">
        <v>0.6797385620915033</v>
      </c>
      <c r="Z24">
        <v>0.91503267973856206</v>
      </c>
      <c r="AA24">
        <v>0.69281045751633985</v>
      </c>
      <c r="AB24">
        <v>0.75163398692810457</v>
      </c>
      <c r="AC24">
        <v>0.69281045751633985</v>
      </c>
      <c r="AD24">
        <v>0.84313725490196079</v>
      </c>
      <c r="AE24">
        <v>0.87581699346405228</v>
      </c>
      <c r="AF24">
        <v>0.30718954248366015</v>
      </c>
      <c r="AG24">
        <v>0.6797385620915033</v>
      </c>
      <c r="AH24">
        <v>0.4836601307189542</v>
      </c>
      <c r="AI24">
        <v>0.62745098039215685</v>
      </c>
      <c r="AJ24">
        <v>0.52287581699346408</v>
      </c>
      <c r="AK24">
        <v>0.39869281045751637</v>
      </c>
      <c r="AL24">
        <v>0.57516339869281041</v>
      </c>
      <c r="AM24">
        <v>0.52287581699346408</v>
      </c>
      <c r="AN24">
        <v>0.40522875816993464</v>
      </c>
      <c r="AO24">
        <v>0.26797385620915037</v>
      </c>
      <c r="AP24">
        <v>0.5490196078431373</v>
      </c>
      <c r="AQ24">
        <v>0.75163398692810457</v>
      </c>
      <c r="AR24">
        <v>0.84967320261437906</v>
      </c>
      <c r="AS24">
        <v>0.71241830065359468</v>
      </c>
      <c r="AT24">
        <v>0.53594771241830075</v>
      </c>
      <c r="AU24">
        <v>0.21568627450980393</v>
      </c>
      <c r="AV24">
        <v>0.44444444444444442</v>
      </c>
      <c r="AW24">
        <v>0.58823529411764708</v>
      </c>
      <c r="AX24">
        <v>0.25098039215686274</v>
      </c>
      <c r="AY24">
        <v>0.78431372549019607</v>
      </c>
      <c r="AZ24">
        <v>0.52287581699346408</v>
      </c>
      <c r="BA24">
        <v>0.6797385620915033</v>
      </c>
      <c r="BB24">
        <v>0.78431372549019607</v>
      </c>
      <c r="BC24">
        <v>0.56862745098039214</v>
      </c>
      <c r="BD24">
        <v>0.83986928104575165</v>
      </c>
      <c r="BE24">
        <v>0.72549019607843135</v>
      </c>
      <c r="BF24">
        <v>0.87581699346405228</v>
      </c>
      <c r="BG24">
        <v>0.19607843137254899</v>
      </c>
      <c r="BH24">
        <v>0.49673202614379086</v>
      </c>
      <c r="BI24">
        <v>0.32679738562091498</v>
      </c>
      <c r="BJ24">
        <v>5.2287581699346442E-2</v>
      </c>
      <c r="BK24">
        <v>0.73856209150326801</v>
      </c>
      <c r="BL24">
        <v>0.81699346405228757</v>
      </c>
      <c r="BM24">
        <v>0.62091503267973858</v>
      </c>
      <c r="BN24">
        <v>0.47712418300653592</v>
      </c>
      <c r="BO24">
        <v>0.82352941176470584</v>
      </c>
      <c r="BP24">
        <v>0.73856209150326801</v>
      </c>
      <c r="BQ24">
        <v>0.52941176470588236</v>
      </c>
      <c r="BR24">
        <v>0.76470588235294112</v>
      </c>
      <c r="BS24">
        <v>0.83006535947712412</v>
      </c>
      <c r="BT24">
        <v>0.6143790849673203</v>
      </c>
      <c r="BU24">
        <v>0.83660130718954251</v>
      </c>
      <c r="BV24">
        <v>0.66666666666666674</v>
      </c>
      <c r="BW24">
        <v>0.69934640522875813</v>
      </c>
      <c r="BX24">
        <f t="shared" si="2"/>
        <v>0.91503267973856206</v>
      </c>
      <c r="BY24">
        <f t="shared" si="3"/>
        <v>0</v>
      </c>
    </row>
    <row r="25" spans="1:77" ht="13.5" customHeight="1">
      <c r="A25" s="111"/>
      <c r="B25" s="94"/>
      <c r="C25" s="94"/>
      <c r="D25">
        <f>0.5/(D24+0.5)</f>
        <v>0.55234657039711188</v>
      </c>
      <c r="E25">
        <f t="shared" ref="E25:BP25" si="22">0.5/(E24+0.5)</f>
        <v>0.48571428571428577</v>
      </c>
      <c r="F25">
        <f t="shared" si="22"/>
        <v>0.52577319587628868</v>
      </c>
      <c r="G25">
        <f t="shared" si="22"/>
        <v>0.37592137592137592</v>
      </c>
      <c r="H25">
        <f t="shared" si="22"/>
        <v>0.36170212765957449</v>
      </c>
      <c r="I25">
        <f t="shared" si="22"/>
        <v>0.36515513126491644</v>
      </c>
      <c r="J25">
        <f t="shared" si="22"/>
        <v>0.40157480314960631</v>
      </c>
      <c r="K25">
        <f t="shared" si="22"/>
        <v>0.40369393139841686</v>
      </c>
      <c r="L25">
        <f t="shared" si="22"/>
        <v>0.36170212765957449</v>
      </c>
      <c r="M25">
        <f t="shared" si="22"/>
        <v>0.36515513126491644</v>
      </c>
      <c r="N25">
        <f t="shared" si="22"/>
        <v>0.38154613466334164</v>
      </c>
      <c r="O25">
        <f t="shared" si="22"/>
        <v>0.71162790697674416</v>
      </c>
      <c r="P25">
        <f t="shared" si="22"/>
        <v>1</v>
      </c>
      <c r="Q25">
        <f t="shared" si="22"/>
        <v>0.48571428571428577</v>
      </c>
      <c r="R25">
        <f t="shared" si="22"/>
        <v>0.96226415094339612</v>
      </c>
      <c r="S25">
        <f t="shared" si="22"/>
        <v>0.40799999999999997</v>
      </c>
      <c r="T25">
        <f t="shared" si="22"/>
        <v>0.40799999999999997</v>
      </c>
      <c r="U25">
        <f t="shared" si="22"/>
        <v>0.65106382978723398</v>
      </c>
      <c r="V25">
        <f t="shared" si="22"/>
        <v>0.54063604240282692</v>
      </c>
      <c r="W25">
        <f t="shared" si="22"/>
        <v>0.48571428571428577</v>
      </c>
      <c r="X25">
        <f t="shared" si="22"/>
        <v>0.42618384401114207</v>
      </c>
      <c r="Y25">
        <f t="shared" si="22"/>
        <v>0.42382271468144045</v>
      </c>
      <c r="Z25">
        <f t="shared" si="22"/>
        <v>0.35334872979214782</v>
      </c>
      <c r="AA25">
        <f t="shared" si="22"/>
        <v>0.41917808219178082</v>
      </c>
      <c r="AB25">
        <f t="shared" si="22"/>
        <v>0.39947780678851175</v>
      </c>
      <c r="AC25">
        <f t="shared" si="22"/>
        <v>0.41917808219178082</v>
      </c>
      <c r="AD25">
        <f t="shared" si="22"/>
        <v>0.37226277372262773</v>
      </c>
      <c r="AE25">
        <f t="shared" si="22"/>
        <v>0.36342042755344417</v>
      </c>
      <c r="AF25">
        <f t="shared" si="22"/>
        <v>0.61943319838056676</v>
      </c>
      <c r="AG25">
        <f t="shared" si="22"/>
        <v>0.42382271468144045</v>
      </c>
      <c r="AH25">
        <f t="shared" si="22"/>
        <v>0.50830564784053156</v>
      </c>
      <c r="AI25">
        <f t="shared" si="22"/>
        <v>0.44347826086956521</v>
      </c>
      <c r="AJ25">
        <f t="shared" si="22"/>
        <v>0.48881789137380194</v>
      </c>
      <c r="AK25">
        <f t="shared" si="22"/>
        <v>0.55636363636363639</v>
      </c>
      <c r="AL25">
        <f t="shared" si="22"/>
        <v>0.46504559270516721</v>
      </c>
      <c r="AM25">
        <f t="shared" si="22"/>
        <v>0.48881789137380194</v>
      </c>
      <c r="AN25">
        <f t="shared" si="22"/>
        <v>0.55234657039711188</v>
      </c>
      <c r="AO25">
        <f t="shared" si="22"/>
        <v>0.65106382978723398</v>
      </c>
      <c r="AP25">
        <f t="shared" si="22"/>
        <v>0.47663551401869159</v>
      </c>
      <c r="AQ25">
        <f t="shared" si="22"/>
        <v>0.39947780678851175</v>
      </c>
      <c r="AR25">
        <f t="shared" si="22"/>
        <v>0.3704600484261501</v>
      </c>
      <c r="AS25">
        <f t="shared" si="22"/>
        <v>0.41239892183288412</v>
      </c>
      <c r="AT25">
        <f t="shared" si="22"/>
        <v>0.48264984227129332</v>
      </c>
      <c r="AU25">
        <f t="shared" si="22"/>
        <v>0.69863013698630139</v>
      </c>
      <c r="AV25">
        <f t="shared" si="22"/>
        <v>0.52941176470588236</v>
      </c>
      <c r="AW25">
        <f t="shared" si="22"/>
        <v>0.45945945945945943</v>
      </c>
      <c r="AX25">
        <f t="shared" si="22"/>
        <v>0.66579634464751958</v>
      </c>
      <c r="AY25">
        <f t="shared" si="22"/>
        <v>0.38931297709923668</v>
      </c>
      <c r="AZ25">
        <f t="shared" si="22"/>
        <v>0.48881789137380194</v>
      </c>
      <c r="BA25">
        <f t="shared" si="22"/>
        <v>0.42382271468144045</v>
      </c>
      <c r="BB25">
        <f t="shared" si="22"/>
        <v>0.38931297709923668</v>
      </c>
      <c r="BC25">
        <f t="shared" si="22"/>
        <v>0.46788990825688076</v>
      </c>
      <c r="BD25">
        <f t="shared" si="22"/>
        <v>0.37317073170731702</v>
      </c>
      <c r="BE25">
        <f t="shared" si="22"/>
        <v>0.40799999999999997</v>
      </c>
      <c r="BF25">
        <f t="shared" si="22"/>
        <v>0.36342042755344417</v>
      </c>
      <c r="BG25">
        <f t="shared" si="22"/>
        <v>0.71830985915492962</v>
      </c>
      <c r="BH25">
        <f t="shared" si="22"/>
        <v>0.50163934426229506</v>
      </c>
      <c r="BI25">
        <f t="shared" si="22"/>
        <v>0.60474308300395263</v>
      </c>
      <c r="BJ25">
        <f t="shared" si="22"/>
        <v>0.90532544378698221</v>
      </c>
      <c r="BK25">
        <f t="shared" si="22"/>
        <v>0.40369393139841686</v>
      </c>
      <c r="BL25">
        <f t="shared" si="22"/>
        <v>0.3796526054590571</v>
      </c>
      <c r="BM25">
        <f t="shared" si="22"/>
        <v>0.44606413994169097</v>
      </c>
      <c r="BN25">
        <f t="shared" si="22"/>
        <v>0.51170568561872909</v>
      </c>
      <c r="BO25">
        <f t="shared" si="22"/>
        <v>0.37777777777777777</v>
      </c>
      <c r="BP25">
        <f t="shared" si="22"/>
        <v>0.40369393139841686</v>
      </c>
      <c r="BQ25">
        <f t="shared" ref="BQ25:BW25" si="23">0.5/(BQ24+0.5)</f>
        <v>0.48571428571428577</v>
      </c>
      <c r="BR25">
        <f t="shared" si="23"/>
        <v>0.39534883720930236</v>
      </c>
      <c r="BS25">
        <f t="shared" si="23"/>
        <v>0.37592137592137592</v>
      </c>
      <c r="BT25">
        <f t="shared" si="23"/>
        <v>0.44868035190615835</v>
      </c>
      <c r="BU25">
        <f t="shared" si="23"/>
        <v>0.37408312958435203</v>
      </c>
      <c r="BV25">
        <f t="shared" si="23"/>
        <v>0.42857142857142855</v>
      </c>
      <c r="BW25">
        <f t="shared" si="23"/>
        <v>0.41689373297002724</v>
      </c>
    </row>
    <row r="26" spans="1:77" ht="57">
      <c r="A26" s="111"/>
      <c r="B26" s="92" t="s">
        <v>72</v>
      </c>
      <c r="C26" s="92" t="s">
        <v>30</v>
      </c>
      <c r="D26">
        <v>1.1939556339414903E-2</v>
      </c>
      <c r="E26">
        <v>1.1133258118020239E-2</v>
      </c>
      <c r="F26">
        <v>5.5773901256000125E-2</v>
      </c>
      <c r="G26">
        <v>3.939241973796026E-4</v>
      </c>
      <c r="H26">
        <v>1.1153406459821213E-2</v>
      </c>
      <c r="I26">
        <v>2.9131036324331228E-2</v>
      </c>
      <c r="J26">
        <v>6.4135507421166915E-3</v>
      </c>
      <c r="K26">
        <v>1.5211875861469548E-2</v>
      </c>
      <c r="L26">
        <v>6.0265675067162627E-3</v>
      </c>
      <c r="M26">
        <v>2.2766222360472987E-3</v>
      </c>
      <c r="N26">
        <v>2.6668978297474721E-2</v>
      </c>
      <c r="O26">
        <v>4.8544757454841436E-2</v>
      </c>
      <c r="P26">
        <v>3.3089235625515911E-2</v>
      </c>
      <c r="Q26">
        <v>1.8770637704666915E-2</v>
      </c>
      <c r="R26">
        <v>2.6296825481413211E-2</v>
      </c>
      <c r="S26">
        <v>2.2217774219375541E-2</v>
      </c>
      <c r="T26">
        <v>2.7221777421937543E-2</v>
      </c>
      <c r="U26">
        <v>2.7490244868793923E-2</v>
      </c>
      <c r="V26">
        <v>2.7905594843798731E-2</v>
      </c>
      <c r="W26">
        <v>5.8246597277822332E-2</v>
      </c>
      <c r="X26">
        <v>2.355891726747783E-2</v>
      </c>
      <c r="Y26">
        <v>2.3783629517713178E-2</v>
      </c>
      <c r="Z26">
        <v>3.9325344350741309E-3</v>
      </c>
      <c r="AA26">
        <v>2.5923709863119537E-2</v>
      </c>
      <c r="AB26">
        <v>1.4926000885417956E-2</v>
      </c>
      <c r="AC26">
        <v>1.7692114868128606E-2</v>
      </c>
      <c r="AD26">
        <v>3.3962592465925923E-3</v>
      </c>
      <c r="AE26">
        <v>2.421937550040032E-2</v>
      </c>
      <c r="AF26">
        <v>3.7533965029838967E-2</v>
      </c>
      <c r="AG26">
        <v>2.4690179394656453E-2</v>
      </c>
      <c r="AH26">
        <v>3.1634556805529956E-2</v>
      </c>
      <c r="AI26">
        <v>2.8934356061472322E-2</v>
      </c>
      <c r="AJ26">
        <v>4.5933839774233487E-2</v>
      </c>
      <c r="AK26">
        <v>3.5606473593504329E-2</v>
      </c>
      <c r="AL26">
        <v>2.5231732454740641E-2</v>
      </c>
      <c r="AM26">
        <v>3.4589133921130166E-2</v>
      </c>
      <c r="AN26">
        <v>2.8966113208794941E-2</v>
      </c>
      <c r="AO26">
        <v>4.722638612888963E-2</v>
      </c>
      <c r="AP26">
        <v>3.2537976622521891E-2</v>
      </c>
      <c r="AQ26">
        <v>2.4909646438307953E-2</v>
      </c>
      <c r="AR26">
        <v>2.1435458479602154E-2</v>
      </c>
      <c r="AS26">
        <v>1.9538207909677974E-2</v>
      </c>
      <c r="AT26">
        <v>6.326291751803359E-2</v>
      </c>
      <c r="AU26">
        <v>1.6920424328884964E-2</v>
      </c>
      <c r="AV26">
        <v>4.4241803704547777E-5</v>
      </c>
      <c r="AW26">
        <v>3.5069752997539005E-2</v>
      </c>
      <c r="AX26">
        <v>6.0248198558846999E-2</v>
      </c>
      <c r="AY26">
        <v>1.047731577478761E-2</v>
      </c>
      <c r="AZ26">
        <v>2.1072577303970053E-2</v>
      </c>
      <c r="BA26">
        <v>1.4152234585081191E-2</v>
      </c>
      <c r="BB26">
        <v>2.6248770089354778E-2</v>
      </c>
      <c r="BC26">
        <v>1.2670568756243505E-2</v>
      </c>
      <c r="BD26">
        <v>0.16733386709367493</v>
      </c>
      <c r="BE26">
        <v>3.7877402851968833E-2</v>
      </c>
      <c r="BF26">
        <v>5.0601189829282966E-2</v>
      </c>
      <c r="BG26">
        <v>5.1890424269878554E-2</v>
      </c>
      <c r="BH26">
        <v>2.8292949240060317E-2</v>
      </c>
      <c r="BI26">
        <v>1.6921509603498031E-3</v>
      </c>
      <c r="BJ26">
        <v>3.2920454533932886E-2</v>
      </c>
      <c r="BK26">
        <v>3.7229783827061658E-2</v>
      </c>
      <c r="BL26">
        <v>2.2217774219375541E-2</v>
      </c>
      <c r="BM26">
        <v>0.22938350680544439</v>
      </c>
      <c r="BN26">
        <v>4.3745254689798729E-3</v>
      </c>
      <c r="BO26">
        <v>6.258344189793319E-3</v>
      </c>
      <c r="BP26">
        <v>1.5946179216755008E-2</v>
      </c>
      <c r="BQ26">
        <v>3.1444810064619189E-3</v>
      </c>
      <c r="BR26">
        <v>8.1220680989027016E-3</v>
      </c>
      <c r="BS26">
        <v>3.3357988908623737E-2</v>
      </c>
      <c r="BT26">
        <v>4.8038430744595795E-3</v>
      </c>
      <c r="BU26">
        <v>6.2936469120258298E-3</v>
      </c>
      <c r="BV26">
        <v>2.3394384978059346E-3</v>
      </c>
      <c r="BW26">
        <v>6.0853381330653322E-3</v>
      </c>
      <c r="BX26">
        <f t="shared" si="2"/>
        <v>0.22938350680544439</v>
      </c>
      <c r="BY26">
        <f t="shared" si="3"/>
        <v>4.4241803704547777E-5</v>
      </c>
    </row>
    <row r="27" spans="1:77">
      <c r="A27" s="112"/>
      <c r="B27" s="94"/>
      <c r="C27" s="94"/>
      <c r="D27">
        <f>0.5/(D26+0.5)</f>
        <v>0.97667780074509614</v>
      </c>
      <c r="E27">
        <f t="shared" ref="E27:BP27" si="24">0.5/(E26+0.5)</f>
        <v>0.97821848228187569</v>
      </c>
      <c r="F27">
        <f t="shared" si="24"/>
        <v>0.89964641893051112</v>
      </c>
      <c r="G27">
        <f t="shared" si="24"/>
        <v>0.99921277182169743</v>
      </c>
      <c r="H27">
        <f t="shared" si="24"/>
        <v>0.97817992344594129</v>
      </c>
      <c r="I27">
        <f t="shared" si="24"/>
        <v>0.94494551571441876</v>
      </c>
      <c r="J27">
        <f t="shared" si="24"/>
        <v>0.98733534927586741</v>
      </c>
      <c r="K27">
        <f t="shared" si="24"/>
        <v>0.97047452402754841</v>
      </c>
      <c r="L27">
        <f t="shared" si="24"/>
        <v>0.98809041284845922</v>
      </c>
      <c r="M27">
        <f t="shared" si="24"/>
        <v>0.99546739359297243</v>
      </c>
      <c r="N27">
        <f t="shared" si="24"/>
        <v>0.94936292169004211</v>
      </c>
      <c r="O27">
        <f t="shared" si="24"/>
        <v>0.9115026498838833</v>
      </c>
      <c r="P27">
        <f t="shared" si="24"/>
        <v>0.93792927447373853</v>
      </c>
      <c r="Q27">
        <f t="shared" si="24"/>
        <v>0.96381707764394919</v>
      </c>
      <c r="R27">
        <f t="shared" si="24"/>
        <v>0.95003423123945496</v>
      </c>
      <c r="S27">
        <f t="shared" si="24"/>
        <v>0.95745496358758142</v>
      </c>
      <c r="T27">
        <f t="shared" si="24"/>
        <v>0.94836750189825358</v>
      </c>
      <c r="U27">
        <f t="shared" si="24"/>
        <v>0.94788482794476747</v>
      </c>
      <c r="V27">
        <f t="shared" si="24"/>
        <v>0.94713904319946507</v>
      </c>
      <c r="W27">
        <f t="shared" si="24"/>
        <v>0.89566152742918592</v>
      </c>
      <c r="X27">
        <f t="shared" si="24"/>
        <v>0.9550023569640741</v>
      </c>
      <c r="Y27">
        <f t="shared" si="24"/>
        <v>0.95459264441003522</v>
      </c>
      <c r="Z27">
        <f t="shared" si="24"/>
        <v>0.99219630770717626</v>
      </c>
      <c r="AA27">
        <f t="shared" si="24"/>
        <v>0.95070823129486481</v>
      </c>
      <c r="AB27">
        <f t="shared" si="24"/>
        <v>0.97101330898079996</v>
      </c>
      <c r="AC27">
        <f t="shared" si="24"/>
        <v>0.96582502541566562</v>
      </c>
      <c r="AD27">
        <f t="shared" si="24"/>
        <v>0.99325330853336968</v>
      </c>
      <c r="AE27">
        <f t="shared" si="24"/>
        <v>0.95379915998472697</v>
      </c>
      <c r="AF27">
        <f t="shared" si="24"/>
        <v>0.93017377975779558</v>
      </c>
      <c r="AG27">
        <f t="shared" si="24"/>
        <v>0.95294331709592528</v>
      </c>
      <c r="AH27">
        <f t="shared" si="24"/>
        <v>0.94049567244910726</v>
      </c>
      <c r="AI27">
        <f t="shared" si="24"/>
        <v>0.94529688659870381</v>
      </c>
      <c r="AJ27">
        <f t="shared" si="24"/>
        <v>0.91586189309453858</v>
      </c>
      <c r="AK27">
        <f t="shared" si="24"/>
        <v>0.93352120381478498</v>
      </c>
      <c r="AL27">
        <f t="shared" si="24"/>
        <v>0.95196076151603259</v>
      </c>
      <c r="AM27">
        <f t="shared" si="24"/>
        <v>0.93529772356683694</v>
      </c>
      <c r="AN27">
        <f t="shared" si="24"/>
        <v>0.94524013450865163</v>
      </c>
      <c r="AO27">
        <f t="shared" si="24"/>
        <v>0.91369863126854722</v>
      </c>
      <c r="AP27">
        <f t="shared" si="24"/>
        <v>0.93890017604211962</v>
      </c>
      <c r="AQ27">
        <f t="shared" si="24"/>
        <v>0.9525448872823572</v>
      </c>
      <c r="AR27">
        <f t="shared" si="24"/>
        <v>0.95889144450954</v>
      </c>
      <c r="AS27">
        <f t="shared" si="24"/>
        <v>0.9623931260257288</v>
      </c>
      <c r="AT27">
        <f t="shared" si="24"/>
        <v>0.88768492377095254</v>
      </c>
      <c r="AU27">
        <f t="shared" si="24"/>
        <v>0.96726686829824404</v>
      </c>
      <c r="AV27">
        <f t="shared" si="24"/>
        <v>0.99991152422124696</v>
      </c>
      <c r="AW27">
        <f t="shared" si="24"/>
        <v>0.93445760519806409</v>
      </c>
      <c r="AX27">
        <f t="shared" si="24"/>
        <v>0.89246159342622378</v>
      </c>
      <c r="AY27">
        <f t="shared" si="24"/>
        <v>0.97947545277524151</v>
      </c>
      <c r="AZ27">
        <f t="shared" si="24"/>
        <v>0.95955922798125437</v>
      </c>
      <c r="BA27">
        <f t="shared" si="24"/>
        <v>0.97247462204165658</v>
      </c>
      <c r="BB27">
        <f t="shared" si="24"/>
        <v>0.95012098539461132</v>
      </c>
      <c r="BC27">
        <f t="shared" si="24"/>
        <v>0.97528516453171332</v>
      </c>
      <c r="BD27">
        <f t="shared" si="24"/>
        <v>0.74925014997000605</v>
      </c>
      <c r="BE27">
        <f t="shared" si="24"/>
        <v>0.92957985843775404</v>
      </c>
      <c r="BF27">
        <f t="shared" si="24"/>
        <v>0.90809829189622315</v>
      </c>
      <c r="BG27">
        <f t="shared" si="24"/>
        <v>0.90597694399476703</v>
      </c>
      <c r="BH27">
        <f t="shared" si="24"/>
        <v>0.94644458291415923</v>
      </c>
      <c r="BI27">
        <f t="shared" si="24"/>
        <v>0.99662711294743067</v>
      </c>
      <c r="BJ27">
        <f t="shared" si="24"/>
        <v>0.93822632579805265</v>
      </c>
      <c r="BK27">
        <f t="shared" si="24"/>
        <v>0.93070044709388966</v>
      </c>
      <c r="BL27">
        <f t="shared" si="24"/>
        <v>0.95745496358758142</v>
      </c>
      <c r="BM27">
        <f t="shared" si="24"/>
        <v>0.68551042810098795</v>
      </c>
      <c r="BN27">
        <f t="shared" si="24"/>
        <v>0.99132683105889952</v>
      </c>
      <c r="BO27">
        <f t="shared" si="24"/>
        <v>0.98763804239155983</v>
      </c>
      <c r="BP27">
        <f t="shared" si="24"/>
        <v>0.96909332822085725</v>
      </c>
      <c r="BQ27">
        <f t="shared" ref="BQ27:BW27" si="25">0.5/(BQ26+0.5)</f>
        <v>0.99375034184977673</v>
      </c>
      <c r="BR27">
        <f t="shared" si="25"/>
        <v>0.98401551790637487</v>
      </c>
      <c r="BS27">
        <f t="shared" si="25"/>
        <v>0.93745666212503531</v>
      </c>
      <c r="BT27">
        <f t="shared" si="25"/>
        <v>0.99048374306106257</v>
      </c>
      <c r="BU27">
        <f t="shared" si="25"/>
        <v>0.98756917660252719</v>
      </c>
      <c r="BV27">
        <f t="shared" si="25"/>
        <v>0.99534291294189092</v>
      </c>
      <c r="BW27">
        <f t="shared" si="25"/>
        <v>0.98797566798612668</v>
      </c>
    </row>
    <row r="28" spans="1:77" ht="42.75">
      <c r="A28" s="112"/>
      <c r="B28" s="92" t="s">
        <v>76</v>
      </c>
      <c r="C28" s="92" t="s">
        <v>77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0.999</v>
      </c>
      <c r="M28">
        <v>0</v>
      </c>
      <c r="N28">
        <v>0</v>
      </c>
      <c r="O28">
        <v>0</v>
      </c>
      <c r="P28">
        <v>0</v>
      </c>
      <c r="Q28">
        <v>0.99</v>
      </c>
      <c r="R28">
        <v>0</v>
      </c>
      <c r="S28">
        <v>0</v>
      </c>
      <c r="T28">
        <v>0</v>
      </c>
      <c r="U28">
        <v>0</v>
      </c>
      <c r="V28">
        <v>0.999</v>
      </c>
      <c r="W28">
        <v>0.19999999999999996</v>
      </c>
      <c r="X28">
        <v>0</v>
      </c>
      <c r="Y28">
        <v>0</v>
      </c>
      <c r="Z28">
        <v>0.999</v>
      </c>
      <c r="AA28">
        <v>0</v>
      </c>
      <c r="AB28">
        <v>0</v>
      </c>
      <c r="AC28">
        <v>0</v>
      </c>
      <c r="AD28">
        <v>0</v>
      </c>
      <c r="AE28">
        <v>1.0000000000000009E-2</v>
      </c>
      <c r="AF28">
        <v>0</v>
      </c>
      <c r="AG28">
        <v>0</v>
      </c>
      <c r="AH28">
        <v>0</v>
      </c>
      <c r="AI28">
        <v>0.999</v>
      </c>
      <c r="AJ28">
        <v>0.999</v>
      </c>
      <c r="AK28">
        <v>0</v>
      </c>
      <c r="AL28">
        <v>3.0000000000000027E-2</v>
      </c>
      <c r="AM28">
        <v>0</v>
      </c>
      <c r="AN28">
        <v>0.999</v>
      </c>
      <c r="AO28">
        <v>0.12</v>
      </c>
      <c r="AP28">
        <v>0.999</v>
      </c>
      <c r="AQ28">
        <v>0.999</v>
      </c>
      <c r="AR28">
        <v>0.999</v>
      </c>
      <c r="AS28">
        <v>0.999</v>
      </c>
      <c r="AT28">
        <v>0.999</v>
      </c>
      <c r="AU28">
        <v>0.999</v>
      </c>
      <c r="AV28">
        <v>0.999</v>
      </c>
      <c r="AW28">
        <v>0.999</v>
      </c>
      <c r="AX28">
        <v>0.999</v>
      </c>
      <c r="AY28">
        <v>0.999</v>
      </c>
      <c r="AZ28">
        <v>0.999</v>
      </c>
      <c r="BA28">
        <v>0.999</v>
      </c>
      <c r="BB28">
        <v>0</v>
      </c>
      <c r="BC28">
        <v>0.999</v>
      </c>
      <c r="BD28">
        <v>0.19999999999999996</v>
      </c>
      <c r="BE28">
        <v>0.999</v>
      </c>
      <c r="BF28">
        <v>0.999</v>
      </c>
      <c r="BG28">
        <v>0</v>
      </c>
      <c r="BH28">
        <v>0</v>
      </c>
      <c r="BI28">
        <v>0</v>
      </c>
      <c r="BJ28">
        <v>0</v>
      </c>
      <c r="BK28">
        <v>4.0000000000000036E-2</v>
      </c>
      <c r="BL28">
        <v>0</v>
      </c>
      <c r="BM28">
        <v>0.999</v>
      </c>
      <c r="BN28">
        <v>0.999</v>
      </c>
      <c r="BO28">
        <v>0.999</v>
      </c>
      <c r="BP28">
        <v>0.999</v>
      </c>
      <c r="BQ28">
        <v>0.999</v>
      </c>
      <c r="BR28">
        <v>0.999</v>
      </c>
      <c r="BS28">
        <v>0.999</v>
      </c>
      <c r="BT28">
        <v>0.999</v>
      </c>
      <c r="BU28">
        <v>0.999</v>
      </c>
      <c r="BV28">
        <v>0.999</v>
      </c>
      <c r="BW28">
        <v>0.999</v>
      </c>
      <c r="BX28">
        <f t="shared" si="2"/>
        <v>0.999</v>
      </c>
      <c r="BY28">
        <f t="shared" si="3"/>
        <v>0</v>
      </c>
    </row>
    <row r="29" spans="1:77">
      <c r="A29" s="112"/>
      <c r="B29" s="94"/>
      <c r="C29" s="94"/>
      <c r="D29">
        <f>0.5/(D28+0.5)</f>
        <v>1</v>
      </c>
      <c r="E29">
        <f t="shared" ref="E29:BP29" si="26">0.5/(E28+0.5)</f>
        <v>1</v>
      </c>
      <c r="F29">
        <f t="shared" si="26"/>
        <v>1</v>
      </c>
      <c r="G29">
        <f t="shared" si="26"/>
        <v>1</v>
      </c>
      <c r="H29">
        <f t="shared" si="26"/>
        <v>1</v>
      </c>
      <c r="I29">
        <f t="shared" si="26"/>
        <v>1</v>
      </c>
      <c r="J29">
        <f t="shared" si="26"/>
        <v>1</v>
      </c>
      <c r="K29">
        <f t="shared" si="26"/>
        <v>1</v>
      </c>
      <c r="L29">
        <f t="shared" si="26"/>
        <v>0.33355570380253502</v>
      </c>
      <c r="M29">
        <f t="shared" si="26"/>
        <v>1</v>
      </c>
      <c r="N29">
        <f t="shared" si="26"/>
        <v>1</v>
      </c>
      <c r="O29">
        <f t="shared" si="26"/>
        <v>1</v>
      </c>
      <c r="P29">
        <f t="shared" si="26"/>
        <v>1</v>
      </c>
      <c r="Q29">
        <f t="shared" si="26"/>
        <v>0.33557046979865773</v>
      </c>
      <c r="R29">
        <f t="shared" si="26"/>
        <v>1</v>
      </c>
      <c r="S29">
        <f t="shared" si="26"/>
        <v>1</v>
      </c>
      <c r="T29">
        <f t="shared" si="26"/>
        <v>1</v>
      </c>
      <c r="U29">
        <f t="shared" si="26"/>
        <v>1</v>
      </c>
      <c r="V29">
        <f t="shared" si="26"/>
        <v>0.33355570380253502</v>
      </c>
      <c r="W29">
        <f t="shared" si="26"/>
        <v>0.7142857142857143</v>
      </c>
      <c r="X29">
        <f t="shared" si="26"/>
        <v>1</v>
      </c>
      <c r="Y29">
        <f t="shared" si="26"/>
        <v>1</v>
      </c>
      <c r="Z29">
        <f t="shared" si="26"/>
        <v>0.33355570380253502</v>
      </c>
      <c r="AA29">
        <f t="shared" si="26"/>
        <v>1</v>
      </c>
      <c r="AB29">
        <f t="shared" si="26"/>
        <v>1</v>
      </c>
      <c r="AC29">
        <f t="shared" si="26"/>
        <v>1</v>
      </c>
      <c r="AD29">
        <f t="shared" si="26"/>
        <v>1</v>
      </c>
      <c r="AE29">
        <f t="shared" si="26"/>
        <v>0.98039215686274506</v>
      </c>
      <c r="AF29">
        <f t="shared" si="26"/>
        <v>1</v>
      </c>
      <c r="AG29">
        <f t="shared" si="26"/>
        <v>1</v>
      </c>
      <c r="AH29">
        <f t="shared" si="26"/>
        <v>1</v>
      </c>
      <c r="AI29">
        <f t="shared" si="26"/>
        <v>0.33355570380253502</v>
      </c>
      <c r="AJ29">
        <f t="shared" si="26"/>
        <v>0.33355570380253502</v>
      </c>
      <c r="AK29">
        <f t="shared" si="26"/>
        <v>1</v>
      </c>
      <c r="AL29">
        <f t="shared" si="26"/>
        <v>0.94339622641509424</v>
      </c>
      <c r="AM29">
        <f t="shared" si="26"/>
        <v>1</v>
      </c>
      <c r="AN29">
        <f t="shared" si="26"/>
        <v>0.33355570380253502</v>
      </c>
      <c r="AO29">
        <f t="shared" si="26"/>
        <v>0.80645161290322587</v>
      </c>
      <c r="AP29">
        <f t="shared" si="26"/>
        <v>0.33355570380253502</v>
      </c>
      <c r="AQ29">
        <f t="shared" si="26"/>
        <v>0.33355570380253502</v>
      </c>
      <c r="AR29">
        <f t="shared" si="26"/>
        <v>0.33355570380253502</v>
      </c>
      <c r="AS29">
        <f t="shared" si="26"/>
        <v>0.33355570380253502</v>
      </c>
      <c r="AT29">
        <f t="shared" si="26"/>
        <v>0.33355570380253502</v>
      </c>
      <c r="AU29">
        <f t="shared" si="26"/>
        <v>0.33355570380253502</v>
      </c>
      <c r="AV29">
        <f t="shared" si="26"/>
        <v>0.33355570380253502</v>
      </c>
      <c r="AW29">
        <f t="shared" si="26"/>
        <v>0.33355570380253502</v>
      </c>
      <c r="AX29">
        <f t="shared" si="26"/>
        <v>0.33355570380253502</v>
      </c>
      <c r="AY29">
        <f t="shared" si="26"/>
        <v>0.33355570380253502</v>
      </c>
      <c r="AZ29">
        <f t="shared" si="26"/>
        <v>0.33355570380253502</v>
      </c>
      <c r="BA29">
        <f t="shared" si="26"/>
        <v>0.33355570380253502</v>
      </c>
      <c r="BB29">
        <f t="shared" si="26"/>
        <v>1</v>
      </c>
      <c r="BC29">
        <f t="shared" si="26"/>
        <v>0.33355570380253502</v>
      </c>
      <c r="BD29">
        <f t="shared" si="26"/>
        <v>0.7142857142857143</v>
      </c>
      <c r="BE29">
        <f t="shared" si="26"/>
        <v>0.33355570380253502</v>
      </c>
      <c r="BF29">
        <f t="shared" si="26"/>
        <v>0.33355570380253502</v>
      </c>
      <c r="BG29">
        <f t="shared" si="26"/>
        <v>1</v>
      </c>
      <c r="BH29">
        <f t="shared" si="26"/>
        <v>1</v>
      </c>
      <c r="BI29">
        <f t="shared" si="26"/>
        <v>1</v>
      </c>
      <c r="BJ29">
        <f t="shared" si="26"/>
        <v>1</v>
      </c>
      <c r="BK29">
        <f t="shared" si="26"/>
        <v>0.92592592592592582</v>
      </c>
      <c r="BL29">
        <f t="shared" si="26"/>
        <v>1</v>
      </c>
      <c r="BM29">
        <f t="shared" si="26"/>
        <v>0.33355570380253502</v>
      </c>
      <c r="BN29">
        <f t="shared" si="26"/>
        <v>0.33355570380253502</v>
      </c>
      <c r="BO29">
        <f t="shared" si="26"/>
        <v>0.33355570380253502</v>
      </c>
      <c r="BP29">
        <f t="shared" si="26"/>
        <v>0.33355570380253502</v>
      </c>
      <c r="BQ29">
        <f t="shared" ref="BQ29:BW29" si="27">0.5/(BQ28+0.5)</f>
        <v>0.33355570380253502</v>
      </c>
      <c r="BR29">
        <f t="shared" si="27"/>
        <v>0.33355570380253502</v>
      </c>
      <c r="BS29">
        <f t="shared" si="27"/>
        <v>0.33355570380253502</v>
      </c>
      <c r="BT29">
        <f t="shared" si="27"/>
        <v>0.33355570380253502</v>
      </c>
      <c r="BU29">
        <f t="shared" si="27"/>
        <v>0.33355570380253502</v>
      </c>
      <c r="BV29">
        <f t="shared" si="27"/>
        <v>0.33355570380253502</v>
      </c>
      <c r="BW29">
        <f t="shared" si="27"/>
        <v>0.33355570380253502</v>
      </c>
    </row>
    <row r="30" spans="1:77" ht="42.75">
      <c r="A30" s="112"/>
      <c r="B30" s="92" t="s">
        <v>78</v>
      </c>
      <c r="C30" s="92" t="s">
        <v>79</v>
      </c>
      <c r="D30">
        <v>0.99999998461538464</v>
      </c>
      <c r="E30">
        <v>0.99999998461538464</v>
      </c>
      <c r="F30">
        <v>0.99999998461538464</v>
      </c>
      <c r="G30">
        <v>0.99999998461538464</v>
      </c>
      <c r="H30">
        <v>0.99999998461538464</v>
      </c>
      <c r="I30">
        <v>0.99999998461538464</v>
      </c>
      <c r="J30">
        <v>0.99999998461538464</v>
      </c>
      <c r="K30">
        <v>0.99999998461538464</v>
      </c>
      <c r="L30">
        <v>0.99999998461538464</v>
      </c>
      <c r="M30">
        <v>0.99999998461538464</v>
      </c>
      <c r="N30">
        <v>0.99999998461538464</v>
      </c>
      <c r="O30">
        <v>0.80142584615384616</v>
      </c>
      <c r="P30">
        <v>0.98461538461538467</v>
      </c>
      <c r="Q30">
        <v>0.97692307692307689</v>
      </c>
      <c r="R30">
        <v>0.87692307692307692</v>
      </c>
      <c r="S30">
        <v>0.11210030769230772</v>
      </c>
      <c r="T30">
        <v>0.96923076923076923</v>
      </c>
      <c r="U30">
        <v>0.7554010769230769</v>
      </c>
      <c r="V30">
        <v>0</v>
      </c>
      <c r="W30">
        <v>0.88</v>
      </c>
      <c r="X30">
        <v>0.99999998461538464</v>
      </c>
      <c r="Y30">
        <v>0.99999998461538464</v>
      </c>
      <c r="Z30">
        <v>0.99999998461538464</v>
      </c>
      <c r="AA30">
        <v>0.99999998461538464</v>
      </c>
      <c r="AB30">
        <v>0.99999998461538464</v>
      </c>
      <c r="AC30">
        <v>0.76923076923076916</v>
      </c>
      <c r="AD30">
        <v>0.99999998461538464</v>
      </c>
      <c r="AE30">
        <v>0.17592307692307696</v>
      </c>
      <c r="AF30">
        <v>0.88090769230769228</v>
      </c>
      <c r="AG30">
        <v>0.99999998461538464</v>
      </c>
      <c r="AH30">
        <v>0.99999998461538464</v>
      </c>
      <c r="AI30">
        <v>0.99999998461538464</v>
      </c>
      <c r="AJ30">
        <v>0.99999998461538464</v>
      </c>
      <c r="AK30">
        <v>0.99999998461538464</v>
      </c>
      <c r="AL30">
        <v>0.71070569230769232</v>
      </c>
      <c r="AM30">
        <v>0</v>
      </c>
      <c r="AN30">
        <v>0.99999998461538464</v>
      </c>
      <c r="AO30">
        <v>0.75398461538461536</v>
      </c>
      <c r="AP30">
        <v>0.99999998461538464</v>
      </c>
      <c r="AQ30">
        <v>0.99999998461538464</v>
      </c>
      <c r="AR30">
        <v>0.99999998461538464</v>
      </c>
      <c r="AS30">
        <v>0.99999998461538464</v>
      </c>
      <c r="AT30">
        <v>0.99999998461538464</v>
      </c>
      <c r="AU30">
        <v>0.99999998461538464</v>
      </c>
      <c r="AV30">
        <v>0.99999998461538464</v>
      </c>
      <c r="AW30">
        <v>0.99999998461538464</v>
      </c>
      <c r="AX30">
        <v>0.99999998461538464</v>
      </c>
      <c r="AY30">
        <v>0.99999998461538464</v>
      </c>
      <c r="AZ30">
        <v>0.99999998461538464</v>
      </c>
      <c r="BA30">
        <v>0.99999998461538464</v>
      </c>
      <c r="BB30">
        <v>0.99999998461538464</v>
      </c>
      <c r="BC30">
        <v>0.99999998461538464</v>
      </c>
      <c r="BD30">
        <v>0.99999998461538464</v>
      </c>
      <c r="BE30">
        <v>0.69230769230769229</v>
      </c>
      <c r="BF30">
        <v>0.99999998461538464</v>
      </c>
      <c r="BG30">
        <v>0.99999998461538464</v>
      </c>
      <c r="BH30">
        <v>0.99999998461538464</v>
      </c>
      <c r="BI30">
        <v>0.99999998461538464</v>
      </c>
      <c r="BJ30">
        <v>0.99999998461538464</v>
      </c>
      <c r="BK30">
        <v>0.99999998461538464</v>
      </c>
      <c r="BL30">
        <v>0.99999998461538464</v>
      </c>
      <c r="BM30">
        <v>0.99999998461538464</v>
      </c>
      <c r="BN30">
        <v>0.99999998461538464</v>
      </c>
      <c r="BO30">
        <v>0.99999998461538464</v>
      </c>
      <c r="BP30">
        <v>0.99999998461538464</v>
      </c>
      <c r="BQ30">
        <v>0.99999998461538464</v>
      </c>
      <c r="BR30">
        <v>0.99999998461538464</v>
      </c>
      <c r="BS30">
        <v>0.99999998461538464</v>
      </c>
      <c r="BT30">
        <v>0.99999998461538464</v>
      </c>
      <c r="BU30">
        <v>0.99999998461538464</v>
      </c>
      <c r="BV30">
        <v>0.99999998461538464</v>
      </c>
      <c r="BW30">
        <v>0.99999998461538464</v>
      </c>
      <c r="BX30">
        <f t="shared" si="2"/>
        <v>0.99999998461538464</v>
      </c>
      <c r="BY30">
        <f t="shared" si="3"/>
        <v>0</v>
      </c>
    </row>
    <row r="31" spans="1:77">
      <c r="A31" s="112"/>
      <c r="B31" s="94"/>
      <c r="C31" s="94"/>
      <c r="D31">
        <f>0.5/(D30+0.5)</f>
        <v>0.33333333675213678</v>
      </c>
      <c r="E31">
        <f t="shared" ref="E31:BP31" si="28">0.5/(E30+0.5)</f>
        <v>0.33333333675213678</v>
      </c>
      <c r="F31">
        <f t="shared" si="28"/>
        <v>0.33333333675213678</v>
      </c>
      <c r="G31">
        <f t="shared" si="28"/>
        <v>0.33333333675213678</v>
      </c>
      <c r="H31">
        <f t="shared" si="28"/>
        <v>0.33333333675213678</v>
      </c>
      <c r="I31">
        <f t="shared" si="28"/>
        <v>0.33333333675213678</v>
      </c>
      <c r="J31">
        <f t="shared" si="28"/>
        <v>0.33333333675213678</v>
      </c>
      <c r="K31">
        <f t="shared" si="28"/>
        <v>0.33333333675213678</v>
      </c>
      <c r="L31">
        <f t="shared" si="28"/>
        <v>0.33333333675213678</v>
      </c>
      <c r="M31">
        <f t="shared" si="28"/>
        <v>0.33333333675213678</v>
      </c>
      <c r="N31">
        <f t="shared" si="28"/>
        <v>0.33333333675213678</v>
      </c>
      <c r="O31">
        <f t="shared" si="28"/>
        <v>0.38419399881881033</v>
      </c>
      <c r="P31">
        <f t="shared" si="28"/>
        <v>0.33678756476683935</v>
      </c>
      <c r="Q31">
        <f t="shared" si="28"/>
        <v>0.33854166666666663</v>
      </c>
      <c r="R31">
        <f t="shared" si="28"/>
        <v>0.36312849162011174</v>
      </c>
      <c r="S31">
        <f t="shared" si="28"/>
        <v>0.81685957957619815</v>
      </c>
      <c r="T31">
        <f t="shared" si="28"/>
        <v>0.34031413612565442</v>
      </c>
      <c r="U31">
        <f t="shared" si="28"/>
        <v>0.39827909119328953</v>
      </c>
      <c r="V31">
        <f t="shared" si="28"/>
        <v>1</v>
      </c>
      <c r="W31">
        <f t="shared" si="28"/>
        <v>0.3623188405797102</v>
      </c>
      <c r="X31">
        <f t="shared" si="28"/>
        <v>0.33333333675213678</v>
      </c>
      <c r="Y31">
        <f t="shared" si="28"/>
        <v>0.33333333675213678</v>
      </c>
      <c r="Z31">
        <f t="shared" si="28"/>
        <v>0.33333333675213678</v>
      </c>
      <c r="AA31">
        <f t="shared" si="28"/>
        <v>0.33333333675213678</v>
      </c>
      <c r="AB31">
        <f t="shared" si="28"/>
        <v>0.33333333675213678</v>
      </c>
      <c r="AC31">
        <f t="shared" si="28"/>
        <v>0.39393939393939398</v>
      </c>
      <c r="AD31">
        <f t="shared" si="28"/>
        <v>0.33333333675213678</v>
      </c>
      <c r="AE31">
        <f t="shared" si="28"/>
        <v>0.7397291453283259</v>
      </c>
      <c r="AF31">
        <f t="shared" si="28"/>
        <v>0.36208068271705346</v>
      </c>
      <c r="AG31">
        <f t="shared" si="28"/>
        <v>0.33333333675213678</v>
      </c>
      <c r="AH31">
        <f t="shared" si="28"/>
        <v>0.33333333675213678</v>
      </c>
      <c r="AI31">
        <f t="shared" si="28"/>
        <v>0.33333333675213678</v>
      </c>
      <c r="AJ31">
        <f t="shared" si="28"/>
        <v>0.33333333675213678</v>
      </c>
      <c r="AK31">
        <f t="shared" si="28"/>
        <v>0.33333333675213678</v>
      </c>
      <c r="AL31">
        <f t="shared" si="28"/>
        <v>0.41298228229766054</v>
      </c>
      <c r="AM31">
        <f t="shared" si="28"/>
        <v>1</v>
      </c>
      <c r="AN31">
        <f t="shared" si="28"/>
        <v>0.33333333675213678</v>
      </c>
      <c r="AO31">
        <f t="shared" si="28"/>
        <v>0.39872897471444874</v>
      </c>
      <c r="AP31">
        <f t="shared" si="28"/>
        <v>0.33333333675213678</v>
      </c>
      <c r="AQ31">
        <f t="shared" si="28"/>
        <v>0.33333333675213678</v>
      </c>
      <c r="AR31">
        <f t="shared" si="28"/>
        <v>0.33333333675213678</v>
      </c>
      <c r="AS31">
        <f t="shared" si="28"/>
        <v>0.33333333675213678</v>
      </c>
      <c r="AT31">
        <f t="shared" si="28"/>
        <v>0.33333333675213678</v>
      </c>
      <c r="AU31">
        <f t="shared" si="28"/>
        <v>0.33333333675213678</v>
      </c>
      <c r="AV31">
        <f t="shared" si="28"/>
        <v>0.33333333675213678</v>
      </c>
      <c r="AW31">
        <f t="shared" si="28"/>
        <v>0.33333333675213678</v>
      </c>
      <c r="AX31">
        <f t="shared" si="28"/>
        <v>0.33333333675213678</v>
      </c>
      <c r="AY31">
        <f t="shared" si="28"/>
        <v>0.33333333675213678</v>
      </c>
      <c r="AZ31">
        <f t="shared" si="28"/>
        <v>0.33333333675213678</v>
      </c>
      <c r="BA31">
        <f t="shared" si="28"/>
        <v>0.33333333675213678</v>
      </c>
      <c r="BB31">
        <f t="shared" si="28"/>
        <v>0.33333333675213678</v>
      </c>
      <c r="BC31">
        <f t="shared" si="28"/>
        <v>0.33333333675213678</v>
      </c>
      <c r="BD31">
        <f t="shared" si="28"/>
        <v>0.33333333675213678</v>
      </c>
      <c r="BE31">
        <f t="shared" si="28"/>
        <v>0.41935483870967744</v>
      </c>
      <c r="BF31">
        <f t="shared" si="28"/>
        <v>0.33333333675213678</v>
      </c>
      <c r="BG31">
        <f t="shared" si="28"/>
        <v>0.33333333675213678</v>
      </c>
      <c r="BH31">
        <f t="shared" si="28"/>
        <v>0.33333333675213678</v>
      </c>
      <c r="BI31">
        <f t="shared" si="28"/>
        <v>0.33333333675213678</v>
      </c>
      <c r="BJ31">
        <f t="shared" si="28"/>
        <v>0.33333333675213678</v>
      </c>
      <c r="BK31">
        <f t="shared" si="28"/>
        <v>0.33333333675213678</v>
      </c>
      <c r="BL31">
        <f t="shared" si="28"/>
        <v>0.33333333675213678</v>
      </c>
      <c r="BM31">
        <f t="shared" si="28"/>
        <v>0.33333333675213678</v>
      </c>
      <c r="BN31">
        <f t="shared" si="28"/>
        <v>0.33333333675213678</v>
      </c>
      <c r="BO31">
        <f t="shared" si="28"/>
        <v>0.33333333675213678</v>
      </c>
      <c r="BP31">
        <f t="shared" si="28"/>
        <v>0.33333333675213678</v>
      </c>
      <c r="BQ31">
        <f t="shared" ref="BQ31:BW31" si="29">0.5/(BQ30+0.5)</f>
        <v>0.33333333675213678</v>
      </c>
      <c r="BR31">
        <f t="shared" si="29"/>
        <v>0.33333333675213678</v>
      </c>
      <c r="BS31">
        <f t="shared" si="29"/>
        <v>0.33333333675213678</v>
      </c>
      <c r="BT31">
        <f t="shared" si="29"/>
        <v>0.33333333675213678</v>
      </c>
      <c r="BU31">
        <f t="shared" si="29"/>
        <v>0.33333333675213678</v>
      </c>
      <c r="BV31">
        <f t="shared" si="29"/>
        <v>0.33333333675213678</v>
      </c>
      <c r="BW31">
        <f t="shared" si="29"/>
        <v>0.33333333675213678</v>
      </c>
    </row>
    <row r="32" spans="1:77" ht="42.75">
      <c r="A32" s="117" t="s">
        <v>211</v>
      </c>
      <c r="B32" s="92" t="s">
        <v>86</v>
      </c>
      <c r="C32" s="92" t="s">
        <v>209</v>
      </c>
      <c r="D32">
        <v>0.25555555555555554</v>
      </c>
      <c r="E32">
        <v>0.25555555555555554</v>
      </c>
      <c r="F32">
        <v>0.35555555555555551</v>
      </c>
      <c r="G32">
        <v>0.65555555555555556</v>
      </c>
      <c r="H32">
        <v>0.33333333333333337</v>
      </c>
      <c r="I32">
        <v>0.24444444444444446</v>
      </c>
      <c r="J32">
        <v>0.23333333333333328</v>
      </c>
      <c r="K32">
        <v>0.32222222222222219</v>
      </c>
      <c r="L32">
        <v>0.22222222222222221</v>
      </c>
      <c r="M32">
        <v>0.33333333333333337</v>
      </c>
      <c r="N32">
        <v>0.35555555555555551</v>
      </c>
      <c r="O32">
        <v>5.555555555555558E-2</v>
      </c>
      <c r="P32">
        <v>0.43333333333333335</v>
      </c>
      <c r="Q32">
        <v>0.11111111111111116</v>
      </c>
      <c r="R32">
        <v>0.46666666666666667</v>
      </c>
      <c r="S32">
        <v>0.99355555555555553</v>
      </c>
      <c r="T32">
        <v>0.99333333333333329</v>
      </c>
      <c r="U32">
        <v>0.99788888888888894</v>
      </c>
      <c r="V32">
        <v>0.8666666666666667</v>
      </c>
      <c r="W32">
        <v>0.33333333333333337</v>
      </c>
      <c r="X32">
        <v>0.99299999999999999</v>
      </c>
      <c r="Y32">
        <v>0</v>
      </c>
      <c r="Z32">
        <v>0.33333333333333337</v>
      </c>
      <c r="AA32">
        <v>0.99122222222222223</v>
      </c>
      <c r="AB32">
        <v>0.32222222222222219</v>
      </c>
      <c r="AC32">
        <v>0</v>
      </c>
      <c r="AD32">
        <v>0.32222222222222219</v>
      </c>
      <c r="AE32">
        <v>0.99255555555555552</v>
      </c>
      <c r="AF32">
        <v>0.38888888888888884</v>
      </c>
      <c r="AG32">
        <v>0.44444444444444442</v>
      </c>
      <c r="AH32">
        <v>0.99322222222222223</v>
      </c>
      <c r="AI32">
        <v>0.47777777777777775</v>
      </c>
      <c r="AJ32">
        <v>0.42222222222222228</v>
      </c>
      <c r="AK32">
        <v>3.3333333333333326E-2</v>
      </c>
      <c r="AL32">
        <v>0.3666666666666667</v>
      </c>
      <c r="AM32">
        <v>0.30000000000000004</v>
      </c>
      <c r="AN32">
        <v>0.27777777777777779</v>
      </c>
      <c r="AO32">
        <v>0.41111111111111109</v>
      </c>
      <c r="AP32">
        <v>0.30000000000000004</v>
      </c>
      <c r="AQ32">
        <v>0.27777777777777779</v>
      </c>
      <c r="AR32">
        <v>0.37777777777777777</v>
      </c>
      <c r="AS32">
        <v>0.41111111111111109</v>
      </c>
      <c r="AT32">
        <v>0.6333333333333333</v>
      </c>
      <c r="AU32">
        <v>0.3666666666666667</v>
      </c>
      <c r="AV32">
        <v>0.5</v>
      </c>
      <c r="AW32">
        <v>0.58888888888888891</v>
      </c>
      <c r="AX32">
        <v>0.46666666666666667</v>
      </c>
      <c r="AY32">
        <v>0.3666666666666667</v>
      </c>
      <c r="AZ32">
        <v>0.44444444444444442</v>
      </c>
      <c r="BA32">
        <v>0.21111111111111114</v>
      </c>
      <c r="BB32">
        <v>0.17777777777777781</v>
      </c>
      <c r="BC32">
        <v>0.3666666666666667</v>
      </c>
      <c r="BD32">
        <v>0.6333333333333333</v>
      </c>
      <c r="BE32">
        <v>0.22222222222222221</v>
      </c>
      <c r="BF32">
        <v>0.3666666666666667</v>
      </c>
      <c r="BG32">
        <v>0.12222222222222223</v>
      </c>
      <c r="BH32">
        <v>0.33333333333333337</v>
      </c>
      <c r="BI32">
        <v>5.555555555555558E-2</v>
      </c>
      <c r="BJ32">
        <v>0.33333333333333337</v>
      </c>
      <c r="BK32">
        <v>0.25555555555555554</v>
      </c>
      <c r="BL32">
        <v>0.46666666666666667</v>
      </c>
      <c r="BM32">
        <v>0.31111111111111112</v>
      </c>
      <c r="BN32">
        <v>0.12222222222222223</v>
      </c>
      <c r="BO32">
        <v>0.38888888888888884</v>
      </c>
      <c r="BP32">
        <v>0.52222222222222214</v>
      </c>
      <c r="BQ32">
        <v>0.38888888888888884</v>
      </c>
      <c r="BR32">
        <v>0.35555555555555551</v>
      </c>
      <c r="BS32">
        <v>0.99388888888888893</v>
      </c>
      <c r="BT32">
        <v>0.99133333333333329</v>
      </c>
      <c r="BU32">
        <v>0.99388888888888893</v>
      </c>
      <c r="BV32">
        <v>0.37777777777777777</v>
      </c>
      <c r="BW32">
        <v>0.99333333333333329</v>
      </c>
      <c r="BX32">
        <f t="shared" si="2"/>
        <v>0.99788888888888894</v>
      </c>
      <c r="BY32">
        <f t="shared" si="3"/>
        <v>0</v>
      </c>
    </row>
    <row r="33" spans="1:77">
      <c r="A33" s="113"/>
      <c r="B33" s="94"/>
      <c r="C33" s="94"/>
      <c r="D33">
        <f>0.5/(D32+0.5)</f>
        <v>0.66176470588235292</v>
      </c>
      <c r="E33">
        <f t="shared" ref="E33:BP33" si="30">0.5/(E32+0.5)</f>
        <v>0.66176470588235292</v>
      </c>
      <c r="F33">
        <f t="shared" si="30"/>
        <v>0.5844155844155845</v>
      </c>
      <c r="G33">
        <f t="shared" si="30"/>
        <v>0.43269230769230771</v>
      </c>
      <c r="H33">
        <f t="shared" si="30"/>
        <v>0.6</v>
      </c>
      <c r="I33">
        <f t="shared" si="30"/>
        <v>0.67164179104477606</v>
      </c>
      <c r="J33">
        <f t="shared" si="30"/>
        <v>0.68181818181818188</v>
      </c>
      <c r="K33">
        <f t="shared" si="30"/>
        <v>0.60810810810810811</v>
      </c>
      <c r="L33">
        <f t="shared" si="30"/>
        <v>0.69230769230769229</v>
      </c>
      <c r="M33">
        <f t="shared" si="30"/>
        <v>0.6</v>
      </c>
      <c r="N33">
        <f t="shared" si="30"/>
        <v>0.5844155844155845</v>
      </c>
      <c r="O33">
        <f t="shared" si="30"/>
        <v>0.89999999999999991</v>
      </c>
      <c r="P33">
        <f t="shared" si="30"/>
        <v>0.5357142857142857</v>
      </c>
      <c r="Q33">
        <f t="shared" si="30"/>
        <v>0.81818181818181812</v>
      </c>
      <c r="R33">
        <f t="shared" si="30"/>
        <v>0.51724137931034486</v>
      </c>
      <c r="S33">
        <f t="shared" si="30"/>
        <v>0.33477161136735606</v>
      </c>
      <c r="T33">
        <f t="shared" si="30"/>
        <v>0.3348214285714286</v>
      </c>
      <c r="U33">
        <f t="shared" si="30"/>
        <v>0.33380313033157777</v>
      </c>
      <c r="V33">
        <f t="shared" si="30"/>
        <v>0.36585365853658536</v>
      </c>
      <c r="W33">
        <f t="shared" si="30"/>
        <v>0.6</v>
      </c>
      <c r="X33">
        <f t="shared" si="30"/>
        <v>0.33489618218352313</v>
      </c>
      <c r="Y33">
        <f t="shared" si="30"/>
        <v>1</v>
      </c>
      <c r="Z33">
        <f t="shared" si="30"/>
        <v>0.6</v>
      </c>
      <c r="AA33">
        <f t="shared" si="30"/>
        <v>0.33529543253110794</v>
      </c>
      <c r="AB33">
        <f t="shared" si="30"/>
        <v>0.60810810810810811</v>
      </c>
      <c r="AC33">
        <f t="shared" si="30"/>
        <v>1</v>
      </c>
      <c r="AD33">
        <f t="shared" si="30"/>
        <v>0.60810810810810811</v>
      </c>
      <c r="AE33">
        <f t="shared" si="30"/>
        <v>0.33499590560559811</v>
      </c>
      <c r="AF33">
        <f t="shared" si="30"/>
        <v>0.5625</v>
      </c>
      <c r="AG33">
        <f t="shared" si="30"/>
        <v>0.52941176470588236</v>
      </c>
      <c r="AH33">
        <f t="shared" si="30"/>
        <v>0.33484634273383435</v>
      </c>
      <c r="AI33">
        <f t="shared" si="30"/>
        <v>0.51136363636363635</v>
      </c>
      <c r="AJ33">
        <f t="shared" si="30"/>
        <v>0.54216867469879515</v>
      </c>
      <c r="AK33">
        <f t="shared" si="30"/>
        <v>0.9375</v>
      </c>
      <c r="AL33">
        <f t="shared" si="30"/>
        <v>0.57692307692307687</v>
      </c>
      <c r="AM33">
        <f t="shared" si="30"/>
        <v>0.625</v>
      </c>
      <c r="AN33">
        <f t="shared" si="30"/>
        <v>0.64285714285714279</v>
      </c>
      <c r="AO33">
        <f t="shared" si="30"/>
        <v>0.54878048780487809</v>
      </c>
      <c r="AP33">
        <f t="shared" si="30"/>
        <v>0.625</v>
      </c>
      <c r="AQ33">
        <f t="shared" si="30"/>
        <v>0.64285714285714279</v>
      </c>
      <c r="AR33">
        <f t="shared" si="30"/>
        <v>0.569620253164557</v>
      </c>
      <c r="AS33">
        <f t="shared" si="30"/>
        <v>0.54878048780487809</v>
      </c>
      <c r="AT33">
        <f t="shared" si="30"/>
        <v>0.44117647058823528</v>
      </c>
      <c r="AU33">
        <f t="shared" si="30"/>
        <v>0.57692307692307687</v>
      </c>
      <c r="AV33">
        <f t="shared" si="30"/>
        <v>0.5</v>
      </c>
      <c r="AW33">
        <f t="shared" si="30"/>
        <v>0.45918367346938771</v>
      </c>
      <c r="AX33">
        <f t="shared" si="30"/>
        <v>0.51724137931034486</v>
      </c>
      <c r="AY33">
        <f t="shared" si="30"/>
        <v>0.57692307692307687</v>
      </c>
      <c r="AZ33">
        <f t="shared" si="30"/>
        <v>0.52941176470588236</v>
      </c>
      <c r="BA33">
        <f t="shared" si="30"/>
        <v>0.703125</v>
      </c>
      <c r="BB33">
        <f t="shared" si="30"/>
        <v>0.73770491803278682</v>
      </c>
      <c r="BC33">
        <f t="shared" si="30"/>
        <v>0.57692307692307687</v>
      </c>
      <c r="BD33">
        <f t="shared" si="30"/>
        <v>0.44117647058823528</v>
      </c>
      <c r="BE33">
        <f t="shared" si="30"/>
        <v>0.69230769230769229</v>
      </c>
      <c r="BF33">
        <f t="shared" si="30"/>
        <v>0.57692307692307687</v>
      </c>
      <c r="BG33">
        <f t="shared" si="30"/>
        <v>0.8035714285714286</v>
      </c>
      <c r="BH33">
        <f t="shared" si="30"/>
        <v>0.6</v>
      </c>
      <c r="BI33">
        <f t="shared" si="30"/>
        <v>0.89999999999999991</v>
      </c>
      <c r="BJ33">
        <f t="shared" si="30"/>
        <v>0.6</v>
      </c>
      <c r="BK33">
        <f t="shared" si="30"/>
        <v>0.66176470588235292</v>
      </c>
      <c r="BL33">
        <f t="shared" si="30"/>
        <v>0.51724137931034486</v>
      </c>
      <c r="BM33">
        <f t="shared" si="30"/>
        <v>0.61643835616438358</v>
      </c>
      <c r="BN33">
        <f t="shared" si="30"/>
        <v>0.8035714285714286</v>
      </c>
      <c r="BO33">
        <f t="shared" si="30"/>
        <v>0.5625</v>
      </c>
      <c r="BP33">
        <f t="shared" si="30"/>
        <v>0.48913043478260876</v>
      </c>
      <c r="BQ33">
        <f t="shared" ref="BQ33:BW33" si="31">0.5/(BQ32+0.5)</f>
        <v>0.5625</v>
      </c>
      <c r="BR33">
        <f t="shared" si="31"/>
        <v>0.5844155844155845</v>
      </c>
      <c r="BS33">
        <f t="shared" si="31"/>
        <v>0.33469691335068802</v>
      </c>
      <c r="BT33">
        <f t="shared" si="31"/>
        <v>0.33527045149754131</v>
      </c>
      <c r="BU33">
        <f t="shared" si="31"/>
        <v>0.33469691335068802</v>
      </c>
      <c r="BV33">
        <f t="shared" si="31"/>
        <v>0.569620253164557</v>
      </c>
      <c r="BW33">
        <f t="shared" si="31"/>
        <v>0.3348214285714286</v>
      </c>
    </row>
    <row r="34" spans="1:77" ht="14.25">
      <c r="A34" s="113"/>
      <c r="B34" s="92" t="s">
        <v>87</v>
      </c>
      <c r="C34" s="92" t="s">
        <v>82</v>
      </c>
      <c r="D34">
        <v>0.7410714285714286</v>
      </c>
      <c r="E34">
        <v>0.7410714285714286</v>
      </c>
      <c r="F34">
        <v>0.7767857142857143</v>
      </c>
      <c r="G34">
        <v>0.64285714285714279</v>
      </c>
      <c r="H34">
        <v>0.7767857142857143</v>
      </c>
      <c r="I34">
        <v>0.5535714285714286</v>
      </c>
      <c r="J34">
        <v>0.5535714285714286</v>
      </c>
      <c r="K34">
        <v>0.7857142857142857</v>
      </c>
      <c r="L34">
        <v>0.7410714285714286</v>
      </c>
      <c r="M34">
        <v>0.44285714285714284</v>
      </c>
      <c r="N34">
        <v>0.6339285714285714</v>
      </c>
      <c r="O34">
        <v>0.4642857142857143</v>
      </c>
      <c r="P34">
        <v>0.4642857142857143</v>
      </c>
      <c r="Q34">
        <v>0.4642857142857143</v>
      </c>
      <c r="R34">
        <v>0.4642857142857143</v>
      </c>
      <c r="S34">
        <v>0.4642857142857143</v>
      </c>
      <c r="T34">
        <v>0.4642857142857143</v>
      </c>
      <c r="U34">
        <v>0.2857142857142857</v>
      </c>
      <c r="V34">
        <v>0.73214285714285721</v>
      </c>
      <c r="W34">
        <v>0.73214285714285721</v>
      </c>
      <c r="X34">
        <v>0.91607142857142854</v>
      </c>
      <c r="Y34">
        <v>0.71428571428571419</v>
      </c>
      <c r="Z34">
        <v>0.625</v>
      </c>
      <c r="AA34">
        <v>0.8214285714285714</v>
      </c>
      <c r="AB34">
        <v>0.6071428571428571</v>
      </c>
      <c r="AC34">
        <v>0.71428571428571419</v>
      </c>
      <c r="AD34">
        <v>0.6071428571428571</v>
      </c>
      <c r="AE34">
        <v>0.2678571428571429</v>
      </c>
      <c r="AF34">
        <v>0.71428571428571419</v>
      </c>
      <c r="AG34">
        <v>0.71428571428571419</v>
      </c>
      <c r="AH34">
        <v>0.9107142857142857</v>
      </c>
      <c r="AI34">
        <v>0.1071428571428571</v>
      </c>
      <c r="AJ34">
        <v>0.1071428571428571</v>
      </c>
      <c r="AK34">
        <v>0.1071428571428571</v>
      </c>
      <c r="AL34">
        <v>0</v>
      </c>
      <c r="AM34">
        <v>0.1071428571428571</v>
      </c>
      <c r="AN34">
        <v>0.1071428571428571</v>
      </c>
      <c r="AO34">
        <v>0.1071428571428571</v>
      </c>
      <c r="AP34">
        <v>0.1071428571428571</v>
      </c>
      <c r="AQ34">
        <v>0.6785714285714286</v>
      </c>
      <c r="AR34">
        <v>0.73214285714285721</v>
      </c>
      <c r="AS34">
        <v>0.6785714285714286</v>
      </c>
      <c r="AT34">
        <v>0.73214285714285721</v>
      </c>
      <c r="AU34">
        <v>0.73214285714285721</v>
      </c>
      <c r="AV34">
        <v>0.73214285714285721</v>
      </c>
      <c r="AW34">
        <v>0.73214285714285721</v>
      </c>
      <c r="AX34">
        <v>0</v>
      </c>
      <c r="AY34">
        <v>0.73214285714285721</v>
      </c>
      <c r="AZ34">
        <v>0.53571428571428559</v>
      </c>
      <c r="BA34">
        <v>0.75714285714285712</v>
      </c>
      <c r="BB34">
        <v>0.30357142857142849</v>
      </c>
      <c r="BC34">
        <v>0.64285714285714279</v>
      </c>
      <c r="BD34">
        <v>0.5535714285714286</v>
      </c>
      <c r="BE34">
        <v>0.8214285714285714</v>
      </c>
      <c r="BF34">
        <v>0.8214285714285714</v>
      </c>
      <c r="BG34">
        <v>0.8214285714285714</v>
      </c>
      <c r="BH34">
        <v>0.8214285714285714</v>
      </c>
      <c r="BI34">
        <v>0.4642857142857143</v>
      </c>
      <c r="BJ34">
        <v>0.9553571428571429</v>
      </c>
      <c r="BK34">
        <v>0.64285714285714279</v>
      </c>
      <c r="BL34">
        <v>0.64285714285714279</v>
      </c>
      <c r="BM34">
        <v>0.64285714285714279</v>
      </c>
      <c r="BN34">
        <v>0.65178571428571419</v>
      </c>
      <c r="BO34">
        <v>0.58571428571428574</v>
      </c>
      <c r="BP34">
        <v>0.375</v>
      </c>
      <c r="BQ34">
        <v>0.53571428571428559</v>
      </c>
      <c r="BR34">
        <v>0.5892857142857143</v>
      </c>
      <c r="BS34">
        <v>0.4642857142857143</v>
      </c>
      <c r="BT34">
        <v>0.65178571428571419</v>
      </c>
      <c r="BU34">
        <v>0.5892857142857143</v>
      </c>
      <c r="BV34">
        <v>0.5</v>
      </c>
      <c r="BW34">
        <v>0.6071428571428571</v>
      </c>
      <c r="BX34">
        <f t="shared" si="2"/>
        <v>0.9553571428571429</v>
      </c>
      <c r="BY34">
        <f t="shared" si="3"/>
        <v>0</v>
      </c>
    </row>
    <row r="35" spans="1:77">
      <c r="A35" s="113"/>
      <c r="B35" s="94"/>
      <c r="C35" s="94"/>
      <c r="D35">
        <f>0.5/(D34+0.5)</f>
        <v>0.40287769784172661</v>
      </c>
      <c r="E35">
        <f t="shared" ref="E35:BP35" si="32">0.5/(E34+0.5)</f>
        <v>0.40287769784172661</v>
      </c>
      <c r="F35">
        <f t="shared" si="32"/>
        <v>0.39160839160839156</v>
      </c>
      <c r="G35">
        <f t="shared" si="32"/>
        <v>0.4375</v>
      </c>
      <c r="H35">
        <f t="shared" si="32"/>
        <v>0.39160839160839156</v>
      </c>
      <c r="I35">
        <f t="shared" si="32"/>
        <v>0.47457627118644069</v>
      </c>
      <c r="J35">
        <f t="shared" si="32"/>
        <v>0.47457627118644069</v>
      </c>
      <c r="K35">
        <f t="shared" si="32"/>
        <v>0.38888888888888895</v>
      </c>
      <c r="L35">
        <f t="shared" si="32"/>
        <v>0.40287769784172661</v>
      </c>
      <c r="M35">
        <f t="shared" si="32"/>
        <v>0.53030303030303028</v>
      </c>
      <c r="N35">
        <f t="shared" si="32"/>
        <v>0.44094488188976377</v>
      </c>
      <c r="O35">
        <f t="shared" si="32"/>
        <v>0.51851851851851849</v>
      </c>
      <c r="P35">
        <f t="shared" si="32"/>
        <v>0.51851851851851849</v>
      </c>
      <c r="Q35">
        <f t="shared" si="32"/>
        <v>0.51851851851851849</v>
      </c>
      <c r="R35">
        <f t="shared" si="32"/>
        <v>0.51851851851851849</v>
      </c>
      <c r="S35">
        <f t="shared" si="32"/>
        <v>0.51851851851851849</v>
      </c>
      <c r="T35">
        <f t="shared" si="32"/>
        <v>0.51851851851851849</v>
      </c>
      <c r="U35">
        <f t="shared" si="32"/>
        <v>0.63636363636363635</v>
      </c>
      <c r="V35">
        <f t="shared" si="32"/>
        <v>0.40579710144927533</v>
      </c>
      <c r="W35">
        <f t="shared" si="32"/>
        <v>0.40579710144927533</v>
      </c>
      <c r="X35">
        <f t="shared" si="32"/>
        <v>0.35308953341740223</v>
      </c>
      <c r="Y35">
        <f t="shared" si="32"/>
        <v>0.41176470588235298</v>
      </c>
      <c r="Z35">
        <f t="shared" si="32"/>
        <v>0.44444444444444442</v>
      </c>
      <c r="AA35">
        <f t="shared" si="32"/>
        <v>0.3783783783783784</v>
      </c>
      <c r="AB35">
        <f t="shared" si="32"/>
        <v>0.45161290322580644</v>
      </c>
      <c r="AC35">
        <f t="shared" si="32"/>
        <v>0.41176470588235298</v>
      </c>
      <c r="AD35">
        <f t="shared" si="32"/>
        <v>0.45161290322580644</v>
      </c>
      <c r="AE35">
        <f t="shared" si="32"/>
        <v>0.65116279069767435</v>
      </c>
      <c r="AF35">
        <f t="shared" si="32"/>
        <v>0.41176470588235298</v>
      </c>
      <c r="AG35">
        <f t="shared" si="32"/>
        <v>0.41176470588235298</v>
      </c>
      <c r="AH35">
        <f t="shared" si="32"/>
        <v>0.3544303797468355</v>
      </c>
      <c r="AI35">
        <f t="shared" si="32"/>
        <v>0.82352941176470595</v>
      </c>
      <c r="AJ35">
        <f t="shared" si="32"/>
        <v>0.82352941176470595</v>
      </c>
      <c r="AK35">
        <f t="shared" si="32"/>
        <v>0.82352941176470595</v>
      </c>
      <c r="AL35">
        <f t="shared" si="32"/>
        <v>1</v>
      </c>
      <c r="AM35">
        <f t="shared" si="32"/>
        <v>0.82352941176470595</v>
      </c>
      <c r="AN35">
        <f t="shared" si="32"/>
        <v>0.82352941176470595</v>
      </c>
      <c r="AO35">
        <f t="shared" si="32"/>
        <v>0.82352941176470595</v>
      </c>
      <c r="AP35">
        <f t="shared" si="32"/>
        <v>0.82352941176470595</v>
      </c>
      <c r="AQ35">
        <f t="shared" si="32"/>
        <v>0.42424242424242425</v>
      </c>
      <c r="AR35">
        <f t="shared" si="32"/>
        <v>0.40579710144927533</v>
      </c>
      <c r="AS35">
        <f t="shared" si="32"/>
        <v>0.42424242424242425</v>
      </c>
      <c r="AT35">
        <f t="shared" si="32"/>
        <v>0.40579710144927533</v>
      </c>
      <c r="AU35">
        <f t="shared" si="32"/>
        <v>0.40579710144927533</v>
      </c>
      <c r="AV35">
        <f t="shared" si="32"/>
        <v>0.40579710144927533</v>
      </c>
      <c r="AW35">
        <f t="shared" si="32"/>
        <v>0.40579710144927533</v>
      </c>
      <c r="AX35">
        <f t="shared" si="32"/>
        <v>1</v>
      </c>
      <c r="AY35">
        <f t="shared" si="32"/>
        <v>0.40579710144927533</v>
      </c>
      <c r="AZ35">
        <f t="shared" si="32"/>
        <v>0.48275862068965525</v>
      </c>
      <c r="BA35">
        <f t="shared" si="32"/>
        <v>0.39772727272727276</v>
      </c>
      <c r="BB35">
        <f t="shared" si="32"/>
        <v>0.62222222222222223</v>
      </c>
      <c r="BC35">
        <f t="shared" si="32"/>
        <v>0.4375</v>
      </c>
      <c r="BD35">
        <f t="shared" si="32"/>
        <v>0.47457627118644069</v>
      </c>
      <c r="BE35">
        <f t="shared" si="32"/>
        <v>0.3783783783783784</v>
      </c>
      <c r="BF35">
        <f t="shared" si="32"/>
        <v>0.3783783783783784</v>
      </c>
      <c r="BG35">
        <f t="shared" si="32"/>
        <v>0.3783783783783784</v>
      </c>
      <c r="BH35">
        <f t="shared" si="32"/>
        <v>0.3783783783783784</v>
      </c>
      <c r="BI35">
        <f t="shared" si="32"/>
        <v>0.51851851851851849</v>
      </c>
      <c r="BJ35">
        <f t="shared" si="32"/>
        <v>0.34355828220858897</v>
      </c>
      <c r="BK35">
        <f t="shared" si="32"/>
        <v>0.4375</v>
      </c>
      <c r="BL35">
        <f t="shared" si="32"/>
        <v>0.4375</v>
      </c>
      <c r="BM35">
        <f t="shared" si="32"/>
        <v>0.4375</v>
      </c>
      <c r="BN35">
        <f t="shared" si="32"/>
        <v>0.434108527131783</v>
      </c>
      <c r="BO35">
        <f t="shared" si="32"/>
        <v>0.46052631578947362</v>
      </c>
      <c r="BP35">
        <f t="shared" si="32"/>
        <v>0.5714285714285714</v>
      </c>
      <c r="BQ35">
        <f t="shared" ref="BQ35:BW35" si="33">0.5/(BQ34+0.5)</f>
        <v>0.48275862068965525</v>
      </c>
      <c r="BR35">
        <f t="shared" si="33"/>
        <v>0.45901639344262291</v>
      </c>
      <c r="BS35">
        <f t="shared" si="33"/>
        <v>0.51851851851851849</v>
      </c>
      <c r="BT35">
        <f t="shared" si="33"/>
        <v>0.434108527131783</v>
      </c>
      <c r="BU35">
        <f t="shared" si="33"/>
        <v>0.45901639344262291</v>
      </c>
      <c r="BV35">
        <f t="shared" si="33"/>
        <v>0.5</v>
      </c>
      <c r="BW35">
        <f t="shared" si="33"/>
        <v>0.45161290322580644</v>
      </c>
    </row>
    <row r="36" spans="1:77" ht="28.5">
      <c r="A36" s="111" t="s">
        <v>109</v>
      </c>
      <c r="B36" s="92" t="s">
        <v>89</v>
      </c>
      <c r="C36" s="92" t="s">
        <v>53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0.999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0.999</v>
      </c>
      <c r="AD36">
        <v>0</v>
      </c>
      <c r="AE36">
        <v>0</v>
      </c>
      <c r="AF36">
        <v>0.999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0.999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f t="shared" si="2"/>
        <v>0.999</v>
      </c>
      <c r="BY36">
        <f t="shared" si="3"/>
        <v>0</v>
      </c>
    </row>
    <row r="37" spans="1:77" ht="13.5" customHeight="1">
      <c r="A37" s="111"/>
      <c r="B37" s="94"/>
      <c r="C37" s="94"/>
      <c r="D37">
        <f>0.5/(D36+0.5)</f>
        <v>1</v>
      </c>
      <c r="E37">
        <f t="shared" ref="E37:BP37" si="34">0.5/(E36+0.5)</f>
        <v>1</v>
      </c>
      <c r="F37">
        <f t="shared" si="34"/>
        <v>1</v>
      </c>
      <c r="G37">
        <f t="shared" si="34"/>
        <v>1</v>
      </c>
      <c r="H37">
        <f t="shared" si="34"/>
        <v>1</v>
      </c>
      <c r="I37">
        <f t="shared" si="34"/>
        <v>1</v>
      </c>
      <c r="J37">
        <f t="shared" si="34"/>
        <v>1</v>
      </c>
      <c r="K37">
        <f t="shared" si="34"/>
        <v>1</v>
      </c>
      <c r="L37">
        <f t="shared" si="34"/>
        <v>1</v>
      </c>
      <c r="M37">
        <f t="shared" si="34"/>
        <v>1</v>
      </c>
      <c r="N37">
        <f t="shared" si="34"/>
        <v>1</v>
      </c>
      <c r="O37">
        <f t="shared" si="34"/>
        <v>1</v>
      </c>
      <c r="P37">
        <f t="shared" si="34"/>
        <v>1</v>
      </c>
      <c r="Q37">
        <f t="shared" si="34"/>
        <v>1</v>
      </c>
      <c r="R37">
        <f t="shared" si="34"/>
        <v>1</v>
      </c>
      <c r="S37">
        <f t="shared" si="34"/>
        <v>1</v>
      </c>
      <c r="T37">
        <f t="shared" si="34"/>
        <v>1</v>
      </c>
      <c r="U37">
        <f t="shared" si="34"/>
        <v>1</v>
      </c>
      <c r="V37">
        <f t="shared" si="34"/>
        <v>0.33355570380253502</v>
      </c>
      <c r="W37">
        <f t="shared" si="34"/>
        <v>1</v>
      </c>
      <c r="X37">
        <f t="shared" si="34"/>
        <v>1</v>
      </c>
      <c r="Y37">
        <f t="shared" si="34"/>
        <v>1</v>
      </c>
      <c r="Z37">
        <f t="shared" si="34"/>
        <v>1</v>
      </c>
      <c r="AA37">
        <f t="shared" si="34"/>
        <v>1</v>
      </c>
      <c r="AB37">
        <f t="shared" si="34"/>
        <v>1</v>
      </c>
      <c r="AC37">
        <f t="shared" si="34"/>
        <v>0.33355570380253502</v>
      </c>
      <c r="AD37">
        <f t="shared" si="34"/>
        <v>1</v>
      </c>
      <c r="AE37">
        <f t="shared" si="34"/>
        <v>1</v>
      </c>
      <c r="AF37">
        <f t="shared" si="34"/>
        <v>0.33355570380253502</v>
      </c>
      <c r="AG37">
        <f t="shared" si="34"/>
        <v>1</v>
      </c>
      <c r="AH37">
        <f t="shared" si="34"/>
        <v>1</v>
      </c>
      <c r="AI37">
        <f t="shared" si="34"/>
        <v>1</v>
      </c>
      <c r="AJ37">
        <f t="shared" si="34"/>
        <v>1</v>
      </c>
      <c r="AK37">
        <f t="shared" si="34"/>
        <v>1</v>
      </c>
      <c r="AL37">
        <f t="shared" si="34"/>
        <v>1</v>
      </c>
      <c r="AM37">
        <f t="shared" si="34"/>
        <v>1</v>
      </c>
      <c r="AN37">
        <f t="shared" si="34"/>
        <v>1</v>
      </c>
      <c r="AO37">
        <f t="shared" si="34"/>
        <v>1</v>
      </c>
      <c r="AP37">
        <f t="shared" si="34"/>
        <v>1</v>
      </c>
      <c r="AQ37">
        <f t="shared" si="34"/>
        <v>1</v>
      </c>
      <c r="AR37">
        <f t="shared" si="34"/>
        <v>1</v>
      </c>
      <c r="AS37">
        <f t="shared" si="34"/>
        <v>1</v>
      </c>
      <c r="AT37">
        <f t="shared" si="34"/>
        <v>1</v>
      </c>
      <c r="AU37">
        <f t="shared" si="34"/>
        <v>1</v>
      </c>
      <c r="AV37">
        <f t="shared" si="34"/>
        <v>1</v>
      </c>
      <c r="AW37">
        <f t="shared" si="34"/>
        <v>1</v>
      </c>
      <c r="AX37">
        <f t="shared" si="34"/>
        <v>1</v>
      </c>
      <c r="AY37">
        <f t="shared" si="34"/>
        <v>1</v>
      </c>
      <c r="AZ37">
        <f t="shared" si="34"/>
        <v>1</v>
      </c>
      <c r="BA37">
        <f t="shared" si="34"/>
        <v>1</v>
      </c>
      <c r="BB37">
        <f t="shared" si="34"/>
        <v>1</v>
      </c>
      <c r="BC37">
        <f t="shared" si="34"/>
        <v>1</v>
      </c>
      <c r="BD37">
        <f t="shared" si="34"/>
        <v>1</v>
      </c>
      <c r="BE37">
        <f t="shared" si="34"/>
        <v>1</v>
      </c>
      <c r="BF37">
        <f t="shared" si="34"/>
        <v>1</v>
      </c>
      <c r="BG37">
        <f t="shared" si="34"/>
        <v>1</v>
      </c>
      <c r="BH37">
        <f t="shared" si="34"/>
        <v>1</v>
      </c>
      <c r="BI37">
        <f t="shared" si="34"/>
        <v>1</v>
      </c>
      <c r="BJ37">
        <f t="shared" si="34"/>
        <v>0.33355570380253502</v>
      </c>
      <c r="BK37">
        <f t="shared" si="34"/>
        <v>1</v>
      </c>
      <c r="BL37">
        <f t="shared" si="34"/>
        <v>1</v>
      </c>
      <c r="BM37">
        <f t="shared" si="34"/>
        <v>1</v>
      </c>
      <c r="BN37">
        <f t="shared" si="34"/>
        <v>1</v>
      </c>
      <c r="BO37">
        <f t="shared" si="34"/>
        <v>1</v>
      </c>
      <c r="BP37">
        <f t="shared" si="34"/>
        <v>1</v>
      </c>
      <c r="BQ37">
        <f t="shared" ref="BQ37:BW37" si="35">0.5/(BQ36+0.5)</f>
        <v>1</v>
      </c>
      <c r="BR37">
        <f t="shared" si="35"/>
        <v>1</v>
      </c>
      <c r="BS37">
        <f t="shared" si="35"/>
        <v>1</v>
      </c>
      <c r="BT37">
        <f t="shared" si="35"/>
        <v>1</v>
      </c>
      <c r="BU37">
        <f t="shared" si="35"/>
        <v>1</v>
      </c>
      <c r="BV37">
        <f t="shared" si="35"/>
        <v>1</v>
      </c>
      <c r="BW37">
        <f t="shared" si="35"/>
        <v>1</v>
      </c>
    </row>
    <row r="38" spans="1:77" ht="28.5">
      <c r="A38" s="111"/>
      <c r="B38" s="92" t="s">
        <v>90</v>
      </c>
      <c r="C38" s="92" t="s">
        <v>53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0.999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0.999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f t="shared" si="2"/>
        <v>0.999</v>
      </c>
      <c r="BY38">
        <f t="shared" si="3"/>
        <v>0</v>
      </c>
    </row>
    <row r="39" spans="1:77" ht="13.5" customHeight="1">
      <c r="A39" s="111"/>
      <c r="B39" s="94"/>
      <c r="C39" s="94"/>
      <c r="D39">
        <f>0.5/(D38+0.5)</f>
        <v>1</v>
      </c>
      <c r="E39">
        <f t="shared" ref="E39:BP39" si="36">0.5/(E38+0.5)</f>
        <v>1</v>
      </c>
      <c r="F39">
        <f t="shared" si="36"/>
        <v>1</v>
      </c>
      <c r="G39">
        <f t="shared" si="36"/>
        <v>1</v>
      </c>
      <c r="H39">
        <f t="shared" si="36"/>
        <v>1</v>
      </c>
      <c r="I39">
        <f t="shared" si="36"/>
        <v>1</v>
      </c>
      <c r="J39">
        <f t="shared" si="36"/>
        <v>1</v>
      </c>
      <c r="K39">
        <f t="shared" si="36"/>
        <v>1</v>
      </c>
      <c r="L39">
        <f t="shared" si="36"/>
        <v>1</v>
      </c>
      <c r="M39">
        <f t="shared" si="36"/>
        <v>1</v>
      </c>
      <c r="N39">
        <f t="shared" si="36"/>
        <v>1</v>
      </c>
      <c r="O39">
        <f t="shared" si="36"/>
        <v>1</v>
      </c>
      <c r="P39">
        <f t="shared" si="36"/>
        <v>1</v>
      </c>
      <c r="Q39">
        <f t="shared" si="36"/>
        <v>1</v>
      </c>
      <c r="R39">
        <f t="shared" si="36"/>
        <v>1</v>
      </c>
      <c r="S39">
        <f t="shared" si="36"/>
        <v>1</v>
      </c>
      <c r="T39">
        <f t="shared" si="36"/>
        <v>1</v>
      </c>
      <c r="U39">
        <f t="shared" si="36"/>
        <v>1</v>
      </c>
      <c r="V39">
        <f t="shared" si="36"/>
        <v>0.33355570380253502</v>
      </c>
      <c r="W39">
        <f t="shared" si="36"/>
        <v>1</v>
      </c>
      <c r="X39">
        <f t="shared" si="36"/>
        <v>1</v>
      </c>
      <c r="Y39">
        <f t="shared" si="36"/>
        <v>1</v>
      </c>
      <c r="Z39">
        <f t="shared" si="36"/>
        <v>1</v>
      </c>
      <c r="AA39">
        <f t="shared" si="36"/>
        <v>1</v>
      </c>
      <c r="AB39">
        <f t="shared" si="36"/>
        <v>1</v>
      </c>
      <c r="AC39">
        <f t="shared" si="36"/>
        <v>1</v>
      </c>
      <c r="AD39">
        <f t="shared" si="36"/>
        <v>1</v>
      </c>
      <c r="AE39">
        <f t="shared" si="36"/>
        <v>1</v>
      </c>
      <c r="AF39">
        <f t="shared" si="36"/>
        <v>0.33355570380253502</v>
      </c>
      <c r="AG39">
        <f t="shared" si="36"/>
        <v>1</v>
      </c>
      <c r="AH39">
        <f t="shared" si="36"/>
        <v>1</v>
      </c>
      <c r="AI39">
        <f t="shared" si="36"/>
        <v>1</v>
      </c>
      <c r="AJ39">
        <f t="shared" si="36"/>
        <v>1</v>
      </c>
      <c r="AK39">
        <f t="shared" si="36"/>
        <v>1</v>
      </c>
      <c r="AL39">
        <f t="shared" si="36"/>
        <v>1</v>
      </c>
      <c r="AM39">
        <f t="shared" si="36"/>
        <v>1</v>
      </c>
      <c r="AN39">
        <f t="shared" si="36"/>
        <v>1</v>
      </c>
      <c r="AO39">
        <f t="shared" si="36"/>
        <v>1</v>
      </c>
      <c r="AP39">
        <f t="shared" si="36"/>
        <v>1</v>
      </c>
      <c r="AQ39">
        <f t="shared" si="36"/>
        <v>1</v>
      </c>
      <c r="AR39">
        <f t="shared" si="36"/>
        <v>1</v>
      </c>
      <c r="AS39">
        <f t="shared" si="36"/>
        <v>1</v>
      </c>
      <c r="AT39">
        <f t="shared" si="36"/>
        <v>1</v>
      </c>
      <c r="AU39">
        <f t="shared" si="36"/>
        <v>1</v>
      </c>
      <c r="AV39">
        <f t="shared" si="36"/>
        <v>1</v>
      </c>
      <c r="AW39">
        <f t="shared" si="36"/>
        <v>1</v>
      </c>
      <c r="AX39">
        <f t="shared" si="36"/>
        <v>1</v>
      </c>
      <c r="AY39">
        <f t="shared" si="36"/>
        <v>1</v>
      </c>
      <c r="AZ39">
        <f t="shared" si="36"/>
        <v>1</v>
      </c>
      <c r="BA39">
        <f t="shared" si="36"/>
        <v>1</v>
      </c>
      <c r="BB39">
        <f t="shared" si="36"/>
        <v>1</v>
      </c>
      <c r="BC39">
        <f t="shared" si="36"/>
        <v>1</v>
      </c>
      <c r="BD39">
        <f t="shared" si="36"/>
        <v>1</v>
      </c>
      <c r="BE39">
        <f t="shared" si="36"/>
        <v>1</v>
      </c>
      <c r="BF39">
        <f t="shared" si="36"/>
        <v>1</v>
      </c>
      <c r="BG39">
        <f t="shared" si="36"/>
        <v>1</v>
      </c>
      <c r="BH39">
        <f t="shared" si="36"/>
        <v>1</v>
      </c>
      <c r="BI39">
        <f t="shared" si="36"/>
        <v>1</v>
      </c>
      <c r="BJ39">
        <f t="shared" si="36"/>
        <v>1</v>
      </c>
      <c r="BK39">
        <f t="shared" si="36"/>
        <v>1</v>
      </c>
      <c r="BL39">
        <f t="shared" si="36"/>
        <v>1</v>
      </c>
      <c r="BM39">
        <f t="shared" si="36"/>
        <v>1</v>
      </c>
      <c r="BN39">
        <f t="shared" si="36"/>
        <v>1</v>
      </c>
      <c r="BO39">
        <f t="shared" si="36"/>
        <v>1</v>
      </c>
      <c r="BP39">
        <f t="shared" si="36"/>
        <v>1</v>
      </c>
      <c r="BQ39">
        <f t="shared" ref="BQ39:BW39" si="37">0.5/(BQ38+0.5)</f>
        <v>1</v>
      </c>
      <c r="BR39">
        <f t="shared" si="37"/>
        <v>1</v>
      </c>
      <c r="BS39">
        <f t="shared" si="37"/>
        <v>1</v>
      </c>
      <c r="BT39">
        <f t="shared" si="37"/>
        <v>1</v>
      </c>
      <c r="BU39">
        <f t="shared" si="37"/>
        <v>1</v>
      </c>
      <c r="BV39">
        <f t="shared" si="37"/>
        <v>1</v>
      </c>
      <c r="BW39">
        <f t="shared" si="37"/>
        <v>1</v>
      </c>
    </row>
    <row r="40" spans="1:77" ht="42.75">
      <c r="A40" s="111"/>
      <c r="B40" s="92" t="s">
        <v>91</v>
      </c>
      <c r="C40" s="92" t="s">
        <v>53</v>
      </c>
      <c r="D40">
        <v>0.999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0.999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0.999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0.999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f t="shared" si="2"/>
        <v>0.999</v>
      </c>
      <c r="BY40">
        <f t="shared" si="3"/>
        <v>0</v>
      </c>
    </row>
    <row r="41" spans="1:77" ht="13.5" customHeight="1">
      <c r="A41" s="111"/>
      <c r="B41" s="94"/>
      <c r="C41" s="94"/>
      <c r="D41">
        <f>0.5/(D40+0.5)</f>
        <v>0.33355570380253502</v>
      </c>
      <c r="E41">
        <f t="shared" ref="E41:BP41" si="38">0.5/(E40+0.5)</f>
        <v>1</v>
      </c>
      <c r="F41">
        <f t="shared" si="38"/>
        <v>1</v>
      </c>
      <c r="G41">
        <f t="shared" si="38"/>
        <v>1</v>
      </c>
      <c r="H41">
        <f t="shared" si="38"/>
        <v>1</v>
      </c>
      <c r="I41">
        <f t="shared" si="38"/>
        <v>1</v>
      </c>
      <c r="J41">
        <f t="shared" si="38"/>
        <v>1</v>
      </c>
      <c r="K41">
        <f t="shared" si="38"/>
        <v>1</v>
      </c>
      <c r="L41">
        <f t="shared" si="38"/>
        <v>1</v>
      </c>
      <c r="M41">
        <f t="shared" si="38"/>
        <v>1</v>
      </c>
      <c r="N41">
        <f t="shared" si="38"/>
        <v>1</v>
      </c>
      <c r="O41">
        <f t="shared" si="38"/>
        <v>1</v>
      </c>
      <c r="P41">
        <f t="shared" si="38"/>
        <v>1</v>
      </c>
      <c r="Q41">
        <f t="shared" si="38"/>
        <v>1</v>
      </c>
      <c r="R41">
        <f t="shared" si="38"/>
        <v>1</v>
      </c>
      <c r="S41">
        <f t="shared" si="38"/>
        <v>1</v>
      </c>
      <c r="T41">
        <f t="shared" si="38"/>
        <v>1</v>
      </c>
      <c r="U41">
        <f t="shared" si="38"/>
        <v>1</v>
      </c>
      <c r="V41">
        <f t="shared" si="38"/>
        <v>0.33355570380253502</v>
      </c>
      <c r="W41">
        <f t="shared" si="38"/>
        <v>1</v>
      </c>
      <c r="X41">
        <f t="shared" si="38"/>
        <v>1</v>
      </c>
      <c r="Y41">
        <f t="shared" si="38"/>
        <v>1</v>
      </c>
      <c r="Z41">
        <f t="shared" si="38"/>
        <v>1</v>
      </c>
      <c r="AA41">
        <f t="shared" si="38"/>
        <v>1</v>
      </c>
      <c r="AB41">
        <f t="shared" si="38"/>
        <v>1</v>
      </c>
      <c r="AC41">
        <f t="shared" si="38"/>
        <v>1</v>
      </c>
      <c r="AD41">
        <f t="shared" si="38"/>
        <v>1</v>
      </c>
      <c r="AE41">
        <f t="shared" si="38"/>
        <v>1</v>
      </c>
      <c r="AF41">
        <f t="shared" si="38"/>
        <v>0.33355570380253502</v>
      </c>
      <c r="AG41">
        <f t="shared" si="38"/>
        <v>1</v>
      </c>
      <c r="AH41">
        <f t="shared" si="38"/>
        <v>1</v>
      </c>
      <c r="AI41">
        <f t="shared" si="38"/>
        <v>1</v>
      </c>
      <c r="AJ41">
        <f t="shared" si="38"/>
        <v>1</v>
      </c>
      <c r="AK41">
        <f t="shared" si="38"/>
        <v>1</v>
      </c>
      <c r="AL41">
        <f t="shared" si="38"/>
        <v>1</v>
      </c>
      <c r="AM41">
        <f t="shared" si="38"/>
        <v>1</v>
      </c>
      <c r="AN41">
        <f t="shared" si="38"/>
        <v>1</v>
      </c>
      <c r="AO41">
        <f t="shared" si="38"/>
        <v>1</v>
      </c>
      <c r="AP41">
        <f t="shared" si="38"/>
        <v>1</v>
      </c>
      <c r="AQ41">
        <f t="shared" si="38"/>
        <v>1</v>
      </c>
      <c r="AR41">
        <f t="shared" si="38"/>
        <v>1</v>
      </c>
      <c r="AS41">
        <f t="shared" si="38"/>
        <v>1</v>
      </c>
      <c r="AT41">
        <f t="shared" si="38"/>
        <v>1</v>
      </c>
      <c r="AU41">
        <f t="shared" si="38"/>
        <v>1</v>
      </c>
      <c r="AV41">
        <f t="shared" si="38"/>
        <v>1</v>
      </c>
      <c r="AW41">
        <f t="shared" si="38"/>
        <v>1</v>
      </c>
      <c r="AX41">
        <f t="shared" si="38"/>
        <v>1</v>
      </c>
      <c r="AY41">
        <f t="shared" si="38"/>
        <v>1</v>
      </c>
      <c r="AZ41">
        <f t="shared" si="38"/>
        <v>1</v>
      </c>
      <c r="BA41">
        <f t="shared" si="38"/>
        <v>1</v>
      </c>
      <c r="BB41">
        <f t="shared" si="38"/>
        <v>1</v>
      </c>
      <c r="BC41">
        <f t="shared" si="38"/>
        <v>1</v>
      </c>
      <c r="BD41">
        <f t="shared" si="38"/>
        <v>1</v>
      </c>
      <c r="BE41">
        <f t="shared" si="38"/>
        <v>1</v>
      </c>
      <c r="BF41">
        <f t="shared" si="38"/>
        <v>1</v>
      </c>
      <c r="BG41">
        <f t="shared" si="38"/>
        <v>1</v>
      </c>
      <c r="BH41">
        <f t="shared" si="38"/>
        <v>1</v>
      </c>
      <c r="BI41">
        <f t="shared" si="38"/>
        <v>1</v>
      </c>
      <c r="BJ41">
        <f t="shared" si="38"/>
        <v>0.33355570380253502</v>
      </c>
      <c r="BK41">
        <f t="shared" si="38"/>
        <v>1</v>
      </c>
      <c r="BL41">
        <f t="shared" si="38"/>
        <v>1</v>
      </c>
      <c r="BM41">
        <f t="shared" si="38"/>
        <v>1</v>
      </c>
      <c r="BN41">
        <f t="shared" si="38"/>
        <v>1</v>
      </c>
      <c r="BO41">
        <f t="shared" si="38"/>
        <v>1</v>
      </c>
      <c r="BP41">
        <f t="shared" si="38"/>
        <v>1</v>
      </c>
      <c r="BQ41">
        <f t="shared" ref="BQ41:BW41" si="39">0.5/(BQ40+0.5)</f>
        <v>1</v>
      </c>
      <c r="BR41">
        <f t="shared" si="39"/>
        <v>1</v>
      </c>
      <c r="BS41">
        <f t="shared" si="39"/>
        <v>1</v>
      </c>
      <c r="BT41">
        <f t="shared" si="39"/>
        <v>1</v>
      </c>
      <c r="BU41">
        <f t="shared" si="39"/>
        <v>1</v>
      </c>
      <c r="BV41">
        <f t="shared" si="39"/>
        <v>1</v>
      </c>
      <c r="BW41">
        <f t="shared" si="39"/>
        <v>1</v>
      </c>
    </row>
    <row r="42" spans="1:77" ht="28.5">
      <c r="A42" s="111"/>
      <c r="B42" s="92" t="s">
        <v>92</v>
      </c>
      <c r="C42" s="92" t="s">
        <v>53</v>
      </c>
      <c r="D42">
        <v>0.999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0.999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0.999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0.999</v>
      </c>
      <c r="BG42">
        <v>0</v>
      </c>
      <c r="BH42">
        <v>0</v>
      </c>
      <c r="BI42">
        <v>0</v>
      </c>
      <c r="BJ42">
        <v>0.999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f t="shared" si="2"/>
        <v>0.999</v>
      </c>
      <c r="BY42">
        <f t="shared" si="3"/>
        <v>0</v>
      </c>
    </row>
    <row r="43" spans="1:77" ht="13.5" customHeight="1">
      <c r="A43" s="111"/>
      <c r="B43" s="94"/>
      <c r="C43" s="94"/>
      <c r="D43">
        <f>0.5/(D42+0.5)</f>
        <v>0.33355570380253502</v>
      </c>
      <c r="E43">
        <f t="shared" ref="E43:BP43" si="40">0.5/(E42+0.5)</f>
        <v>1</v>
      </c>
      <c r="F43">
        <f t="shared" si="40"/>
        <v>1</v>
      </c>
      <c r="G43">
        <f t="shared" si="40"/>
        <v>1</v>
      </c>
      <c r="H43">
        <f t="shared" si="40"/>
        <v>1</v>
      </c>
      <c r="I43">
        <f t="shared" si="40"/>
        <v>1</v>
      </c>
      <c r="J43">
        <f t="shared" si="40"/>
        <v>1</v>
      </c>
      <c r="K43">
        <f t="shared" si="40"/>
        <v>1</v>
      </c>
      <c r="L43">
        <f t="shared" si="40"/>
        <v>1</v>
      </c>
      <c r="M43">
        <f t="shared" si="40"/>
        <v>1</v>
      </c>
      <c r="N43">
        <f t="shared" si="40"/>
        <v>1</v>
      </c>
      <c r="O43">
        <f t="shared" si="40"/>
        <v>1</v>
      </c>
      <c r="P43">
        <f t="shared" si="40"/>
        <v>1</v>
      </c>
      <c r="Q43">
        <f t="shared" si="40"/>
        <v>1</v>
      </c>
      <c r="R43">
        <f t="shared" si="40"/>
        <v>1</v>
      </c>
      <c r="S43">
        <f t="shared" si="40"/>
        <v>1</v>
      </c>
      <c r="T43">
        <f t="shared" si="40"/>
        <v>1</v>
      </c>
      <c r="U43">
        <f t="shared" si="40"/>
        <v>1</v>
      </c>
      <c r="V43">
        <f t="shared" si="40"/>
        <v>0.33355570380253502</v>
      </c>
      <c r="W43">
        <f t="shared" si="40"/>
        <v>1</v>
      </c>
      <c r="X43">
        <f t="shared" si="40"/>
        <v>1</v>
      </c>
      <c r="Y43">
        <f t="shared" si="40"/>
        <v>1</v>
      </c>
      <c r="Z43">
        <f t="shared" si="40"/>
        <v>1</v>
      </c>
      <c r="AA43">
        <f t="shared" si="40"/>
        <v>1</v>
      </c>
      <c r="AB43">
        <f t="shared" si="40"/>
        <v>1</v>
      </c>
      <c r="AC43">
        <f t="shared" si="40"/>
        <v>1</v>
      </c>
      <c r="AD43">
        <f t="shared" si="40"/>
        <v>1</v>
      </c>
      <c r="AE43">
        <f t="shared" si="40"/>
        <v>1</v>
      </c>
      <c r="AF43">
        <f t="shared" si="40"/>
        <v>0.33355570380253502</v>
      </c>
      <c r="AG43">
        <f t="shared" si="40"/>
        <v>1</v>
      </c>
      <c r="AH43">
        <f t="shared" si="40"/>
        <v>1</v>
      </c>
      <c r="AI43">
        <f t="shared" si="40"/>
        <v>1</v>
      </c>
      <c r="AJ43">
        <f t="shared" si="40"/>
        <v>1</v>
      </c>
      <c r="AK43">
        <f t="shared" si="40"/>
        <v>1</v>
      </c>
      <c r="AL43">
        <f t="shared" si="40"/>
        <v>1</v>
      </c>
      <c r="AM43">
        <f t="shared" si="40"/>
        <v>1</v>
      </c>
      <c r="AN43">
        <f t="shared" si="40"/>
        <v>1</v>
      </c>
      <c r="AO43">
        <f t="shared" si="40"/>
        <v>1</v>
      </c>
      <c r="AP43">
        <f t="shared" si="40"/>
        <v>1</v>
      </c>
      <c r="AQ43">
        <f t="shared" si="40"/>
        <v>1</v>
      </c>
      <c r="AR43">
        <f t="shared" si="40"/>
        <v>1</v>
      </c>
      <c r="AS43">
        <f t="shared" si="40"/>
        <v>1</v>
      </c>
      <c r="AT43">
        <f t="shared" si="40"/>
        <v>1</v>
      </c>
      <c r="AU43">
        <f t="shared" si="40"/>
        <v>1</v>
      </c>
      <c r="AV43">
        <f t="shared" si="40"/>
        <v>1</v>
      </c>
      <c r="AW43">
        <f t="shared" si="40"/>
        <v>1</v>
      </c>
      <c r="AX43">
        <f t="shared" si="40"/>
        <v>1</v>
      </c>
      <c r="AY43">
        <f t="shared" si="40"/>
        <v>1</v>
      </c>
      <c r="AZ43">
        <f t="shared" si="40"/>
        <v>1</v>
      </c>
      <c r="BA43">
        <f t="shared" si="40"/>
        <v>1</v>
      </c>
      <c r="BB43">
        <f t="shared" si="40"/>
        <v>1</v>
      </c>
      <c r="BC43">
        <f t="shared" si="40"/>
        <v>1</v>
      </c>
      <c r="BD43">
        <f t="shared" si="40"/>
        <v>1</v>
      </c>
      <c r="BE43">
        <f t="shared" si="40"/>
        <v>1</v>
      </c>
      <c r="BF43">
        <f t="shared" si="40"/>
        <v>0.33355570380253502</v>
      </c>
      <c r="BG43">
        <f t="shared" si="40"/>
        <v>1</v>
      </c>
      <c r="BH43">
        <f t="shared" si="40"/>
        <v>1</v>
      </c>
      <c r="BI43">
        <f t="shared" si="40"/>
        <v>1</v>
      </c>
      <c r="BJ43">
        <f t="shared" si="40"/>
        <v>0.33355570380253502</v>
      </c>
      <c r="BK43">
        <f t="shared" si="40"/>
        <v>1</v>
      </c>
      <c r="BL43">
        <f t="shared" si="40"/>
        <v>1</v>
      </c>
      <c r="BM43">
        <f t="shared" si="40"/>
        <v>1</v>
      </c>
      <c r="BN43">
        <f t="shared" si="40"/>
        <v>1</v>
      </c>
      <c r="BO43">
        <f t="shared" si="40"/>
        <v>1</v>
      </c>
      <c r="BP43">
        <f t="shared" si="40"/>
        <v>1</v>
      </c>
      <c r="BQ43">
        <f t="shared" ref="BQ43:BW43" si="41">0.5/(BQ42+0.5)</f>
        <v>1</v>
      </c>
      <c r="BR43">
        <f t="shared" si="41"/>
        <v>1</v>
      </c>
      <c r="BS43">
        <f t="shared" si="41"/>
        <v>1</v>
      </c>
      <c r="BT43">
        <f t="shared" si="41"/>
        <v>1</v>
      </c>
      <c r="BU43">
        <f t="shared" si="41"/>
        <v>1</v>
      </c>
      <c r="BV43">
        <f t="shared" si="41"/>
        <v>1</v>
      </c>
      <c r="BW43">
        <f t="shared" si="41"/>
        <v>1</v>
      </c>
    </row>
    <row r="44" spans="1:77" ht="42.75">
      <c r="A44" s="112"/>
      <c r="B44" s="92" t="s">
        <v>93</v>
      </c>
      <c r="C44" s="92" t="s">
        <v>53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0.999</v>
      </c>
      <c r="P44">
        <v>0.999</v>
      </c>
      <c r="Q44">
        <v>0.999</v>
      </c>
      <c r="R44">
        <v>0.999</v>
      </c>
      <c r="S44">
        <v>0.999</v>
      </c>
      <c r="T44">
        <v>0.999</v>
      </c>
      <c r="U44">
        <v>0.999</v>
      </c>
      <c r="V44">
        <v>0.999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0.999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0.999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f t="shared" si="2"/>
        <v>0.999</v>
      </c>
      <c r="BY44">
        <f t="shared" si="3"/>
        <v>0</v>
      </c>
    </row>
    <row r="45" spans="1:77">
      <c r="A45" s="112"/>
      <c r="B45" s="94"/>
      <c r="C45" s="94"/>
      <c r="D45">
        <f>0.5/(D44+0.5)</f>
        <v>1</v>
      </c>
      <c r="E45">
        <f t="shared" ref="E45:BP45" si="42">0.5/(E44+0.5)</f>
        <v>1</v>
      </c>
      <c r="F45">
        <f t="shared" si="42"/>
        <v>1</v>
      </c>
      <c r="G45">
        <f t="shared" si="42"/>
        <v>1</v>
      </c>
      <c r="H45">
        <f t="shared" si="42"/>
        <v>1</v>
      </c>
      <c r="I45">
        <f t="shared" si="42"/>
        <v>1</v>
      </c>
      <c r="J45">
        <f t="shared" si="42"/>
        <v>1</v>
      </c>
      <c r="K45">
        <f t="shared" si="42"/>
        <v>1</v>
      </c>
      <c r="L45">
        <f t="shared" si="42"/>
        <v>1</v>
      </c>
      <c r="M45">
        <f t="shared" si="42"/>
        <v>1</v>
      </c>
      <c r="N45">
        <f t="shared" si="42"/>
        <v>1</v>
      </c>
      <c r="O45">
        <f t="shared" si="42"/>
        <v>0.33355570380253502</v>
      </c>
      <c r="P45">
        <f t="shared" si="42"/>
        <v>0.33355570380253502</v>
      </c>
      <c r="Q45">
        <f t="shared" si="42"/>
        <v>0.33355570380253502</v>
      </c>
      <c r="R45">
        <f t="shared" si="42"/>
        <v>0.33355570380253502</v>
      </c>
      <c r="S45">
        <f t="shared" si="42"/>
        <v>0.33355570380253502</v>
      </c>
      <c r="T45">
        <f t="shared" si="42"/>
        <v>0.33355570380253502</v>
      </c>
      <c r="U45">
        <f t="shared" si="42"/>
        <v>0.33355570380253502</v>
      </c>
      <c r="V45">
        <f t="shared" si="42"/>
        <v>0.33355570380253502</v>
      </c>
      <c r="W45">
        <f t="shared" si="42"/>
        <v>1</v>
      </c>
      <c r="X45">
        <f t="shared" si="42"/>
        <v>1</v>
      </c>
      <c r="Y45">
        <f t="shared" si="42"/>
        <v>1</v>
      </c>
      <c r="Z45">
        <f t="shared" si="42"/>
        <v>1</v>
      </c>
      <c r="AA45">
        <f t="shared" si="42"/>
        <v>1</v>
      </c>
      <c r="AB45">
        <f t="shared" si="42"/>
        <v>1</v>
      </c>
      <c r="AC45">
        <f t="shared" si="42"/>
        <v>1</v>
      </c>
      <c r="AD45">
        <f t="shared" si="42"/>
        <v>1</v>
      </c>
      <c r="AE45">
        <f t="shared" si="42"/>
        <v>1</v>
      </c>
      <c r="AF45">
        <f t="shared" si="42"/>
        <v>0.33355570380253502</v>
      </c>
      <c r="AG45">
        <f t="shared" si="42"/>
        <v>1</v>
      </c>
      <c r="AH45">
        <f t="shared" si="42"/>
        <v>1</v>
      </c>
      <c r="AI45">
        <f t="shared" si="42"/>
        <v>1</v>
      </c>
      <c r="AJ45">
        <f t="shared" si="42"/>
        <v>1</v>
      </c>
      <c r="AK45">
        <f t="shared" si="42"/>
        <v>1</v>
      </c>
      <c r="AL45">
        <f t="shared" si="42"/>
        <v>1</v>
      </c>
      <c r="AM45">
        <f t="shared" si="42"/>
        <v>1</v>
      </c>
      <c r="AN45">
        <f t="shared" si="42"/>
        <v>1</v>
      </c>
      <c r="AO45">
        <f t="shared" si="42"/>
        <v>1</v>
      </c>
      <c r="AP45">
        <f t="shared" si="42"/>
        <v>1</v>
      </c>
      <c r="AQ45">
        <f t="shared" si="42"/>
        <v>1</v>
      </c>
      <c r="AR45">
        <f t="shared" si="42"/>
        <v>1</v>
      </c>
      <c r="AS45">
        <f t="shared" si="42"/>
        <v>1</v>
      </c>
      <c r="AT45">
        <f t="shared" si="42"/>
        <v>1</v>
      </c>
      <c r="AU45">
        <f t="shared" si="42"/>
        <v>1</v>
      </c>
      <c r="AV45">
        <f t="shared" si="42"/>
        <v>1</v>
      </c>
      <c r="AW45">
        <f t="shared" si="42"/>
        <v>1</v>
      </c>
      <c r="AX45">
        <f t="shared" si="42"/>
        <v>1</v>
      </c>
      <c r="AY45">
        <f t="shared" si="42"/>
        <v>1</v>
      </c>
      <c r="AZ45">
        <f t="shared" si="42"/>
        <v>1</v>
      </c>
      <c r="BA45">
        <f t="shared" si="42"/>
        <v>1</v>
      </c>
      <c r="BB45">
        <f t="shared" si="42"/>
        <v>1</v>
      </c>
      <c r="BC45">
        <f t="shared" si="42"/>
        <v>1</v>
      </c>
      <c r="BD45">
        <f t="shared" si="42"/>
        <v>1</v>
      </c>
      <c r="BE45">
        <f t="shared" si="42"/>
        <v>0.33355570380253502</v>
      </c>
      <c r="BF45">
        <f t="shared" si="42"/>
        <v>1</v>
      </c>
      <c r="BG45">
        <f t="shared" si="42"/>
        <v>1</v>
      </c>
      <c r="BH45">
        <f t="shared" si="42"/>
        <v>1</v>
      </c>
      <c r="BI45">
        <f t="shared" si="42"/>
        <v>1</v>
      </c>
      <c r="BJ45">
        <f t="shared" si="42"/>
        <v>1</v>
      </c>
      <c r="BK45">
        <f t="shared" si="42"/>
        <v>1</v>
      </c>
      <c r="BL45">
        <f t="shared" si="42"/>
        <v>1</v>
      </c>
      <c r="BM45">
        <f t="shared" si="42"/>
        <v>1</v>
      </c>
      <c r="BN45">
        <f t="shared" si="42"/>
        <v>1</v>
      </c>
      <c r="BO45">
        <f t="shared" si="42"/>
        <v>1</v>
      </c>
      <c r="BP45">
        <f t="shared" si="42"/>
        <v>1</v>
      </c>
      <c r="BQ45">
        <f t="shared" ref="BQ45:BW45" si="43">0.5/(BQ44+0.5)</f>
        <v>1</v>
      </c>
      <c r="BR45">
        <f t="shared" si="43"/>
        <v>1</v>
      </c>
      <c r="BS45">
        <f t="shared" si="43"/>
        <v>1</v>
      </c>
      <c r="BT45">
        <f t="shared" si="43"/>
        <v>1</v>
      </c>
      <c r="BU45">
        <f t="shared" si="43"/>
        <v>1</v>
      </c>
      <c r="BV45">
        <f t="shared" si="43"/>
        <v>1</v>
      </c>
      <c r="BW45">
        <f t="shared" si="43"/>
        <v>1</v>
      </c>
    </row>
    <row r="46" spans="1:77" ht="42.75">
      <c r="A46" s="112"/>
      <c r="B46" s="92" t="s">
        <v>94</v>
      </c>
      <c r="C46" s="92" t="s">
        <v>53</v>
      </c>
      <c r="D46">
        <v>0.999</v>
      </c>
      <c r="E46">
        <v>0.999</v>
      </c>
      <c r="F46">
        <v>0.999</v>
      </c>
      <c r="G46">
        <v>0.999</v>
      </c>
      <c r="H46">
        <v>0.999</v>
      </c>
      <c r="I46">
        <v>0.999</v>
      </c>
      <c r="J46">
        <v>0.999</v>
      </c>
      <c r="K46">
        <v>0.999</v>
      </c>
      <c r="L46">
        <v>0.999</v>
      </c>
      <c r="M46">
        <v>0.999</v>
      </c>
      <c r="N46">
        <v>0.999</v>
      </c>
      <c r="O46">
        <v>0.999</v>
      </c>
      <c r="P46">
        <v>0</v>
      </c>
      <c r="Q46">
        <v>0.999</v>
      </c>
      <c r="R46">
        <v>0.999</v>
      </c>
      <c r="S46">
        <v>0.999</v>
      </c>
      <c r="T46">
        <v>0.999</v>
      </c>
      <c r="U46">
        <v>0.999</v>
      </c>
      <c r="V46">
        <v>0.999</v>
      </c>
      <c r="W46">
        <v>0.999</v>
      </c>
      <c r="X46">
        <v>0.999</v>
      </c>
      <c r="Y46">
        <v>0</v>
      </c>
      <c r="Z46">
        <v>0.999</v>
      </c>
      <c r="AA46">
        <v>0.999</v>
      </c>
      <c r="AB46">
        <v>0.999</v>
      </c>
      <c r="AC46">
        <v>0.999</v>
      </c>
      <c r="AD46">
        <v>0.999</v>
      </c>
      <c r="AE46">
        <v>0.999</v>
      </c>
      <c r="AF46">
        <v>0.999</v>
      </c>
      <c r="AG46">
        <v>0</v>
      </c>
      <c r="AH46">
        <v>0.999</v>
      </c>
      <c r="AI46">
        <v>0.999</v>
      </c>
      <c r="AJ46">
        <v>0.999</v>
      </c>
      <c r="AK46">
        <v>0</v>
      </c>
      <c r="AL46">
        <v>0</v>
      </c>
      <c r="AM46">
        <v>0</v>
      </c>
      <c r="AN46">
        <v>0</v>
      </c>
      <c r="AO46">
        <v>0.999</v>
      </c>
      <c r="AP46">
        <v>0.999</v>
      </c>
      <c r="AQ46">
        <v>0.999</v>
      </c>
      <c r="AR46">
        <v>0.999</v>
      </c>
      <c r="AS46">
        <v>0.999</v>
      </c>
      <c r="AT46">
        <v>0.999</v>
      </c>
      <c r="AU46">
        <v>0.999</v>
      </c>
      <c r="AV46">
        <v>0.999</v>
      </c>
      <c r="AW46">
        <v>0.999</v>
      </c>
      <c r="AX46">
        <v>0.999</v>
      </c>
      <c r="AY46">
        <v>0.999</v>
      </c>
      <c r="AZ46">
        <v>0.999</v>
      </c>
      <c r="BA46">
        <v>0.999</v>
      </c>
      <c r="BB46">
        <v>0.999</v>
      </c>
      <c r="BC46">
        <v>0.999</v>
      </c>
      <c r="BD46">
        <v>0.999</v>
      </c>
      <c r="BE46">
        <v>0.999</v>
      </c>
      <c r="BF46">
        <v>0.999</v>
      </c>
      <c r="BG46">
        <v>0.999</v>
      </c>
      <c r="BH46">
        <v>0.999</v>
      </c>
      <c r="BI46">
        <v>0.999</v>
      </c>
      <c r="BJ46">
        <v>0.999</v>
      </c>
      <c r="BK46">
        <v>0.999</v>
      </c>
      <c r="BL46">
        <v>0.999</v>
      </c>
      <c r="BM46">
        <v>0.999</v>
      </c>
      <c r="BN46">
        <v>0.999</v>
      </c>
      <c r="BO46">
        <v>0.999</v>
      </c>
      <c r="BP46">
        <v>0.999</v>
      </c>
      <c r="BQ46">
        <v>0.999</v>
      </c>
      <c r="BR46">
        <v>0.999</v>
      </c>
      <c r="BS46">
        <v>0.999</v>
      </c>
      <c r="BT46">
        <v>0.999</v>
      </c>
      <c r="BU46">
        <v>0.999</v>
      </c>
      <c r="BV46">
        <v>0.999</v>
      </c>
      <c r="BW46">
        <v>0.999</v>
      </c>
      <c r="BX46">
        <f t="shared" si="2"/>
        <v>0.999</v>
      </c>
      <c r="BY46">
        <f t="shared" si="3"/>
        <v>0</v>
      </c>
    </row>
    <row r="47" spans="1:77">
      <c r="A47" s="112"/>
      <c r="B47" s="94"/>
      <c r="C47" s="94"/>
      <c r="D47">
        <f>0.5/(D46+0.5)</f>
        <v>0.33355570380253502</v>
      </c>
      <c r="E47">
        <f t="shared" ref="E47:BP47" si="44">0.5/(E46+0.5)</f>
        <v>0.33355570380253502</v>
      </c>
      <c r="F47">
        <f t="shared" si="44"/>
        <v>0.33355570380253502</v>
      </c>
      <c r="G47">
        <f t="shared" si="44"/>
        <v>0.33355570380253502</v>
      </c>
      <c r="H47">
        <f t="shared" si="44"/>
        <v>0.33355570380253502</v>
      </c>
      <c r="I47">
        <f t="shared" si="44"/>
        <v>0.33355570380253502</v>
      </c>
      <c r="J47">
        <f t="shared" si="44"/>
        <v>0.33355570380253502</v>
      </c>
      <c r="K47">
        <f t="shared" si="44"/>
        <v>0.33355570380253502</v>
      </c>
      <c r="L47">
        <f t="shared" si="44"/>
        <v>0.33355570380253502</v>
      </c>
      <c r="M47">
        <f t="shared" si="44"/>
        <v>0.33355570380253502</v>
      </c>
      <c r="N47">
        <f t="shared" si="44"/>
        <v>0.33355570380253502</v>
      </c>
      <c r="O47">
        <f t="shared" si="44"/>
        <v>0.33355570380253502</v>
      </c>
      <c r="P47">
        <f t="shared" si="44"/>
        <v>1</v>
      </c>
      <c r="Q47">
        <f t="shared" si="44"/>
        <v>0.33355570380253502</v>
      </c>
      <c r="R47">
        <f t="shared" si="44"/>
        <v>0.33355570380253502</v>
      </c>
      <c r="S47">
        <f t="shared" si="44"/>
        <v>0.33355570380253502</v>
      </c>
      <c r="T47">
        <f t="shared" si="44"/>
        <v>0.33355570380253502</v>
      </c>
      <c r="U47">
        <f t="shared" si="44"/>
        <v>0.33355570380253502</v>
      </c>
      <c r="V47">
        <f t="shared" si="44"/>
        <v>0.33355570380253502</v>
      </c>
      <c r="W47">
        <f t="shared" si="44"/>
        <v>0.33355570380253502</v>
      </c>
      <c r="X47">
        <f t="shared" si="44"/>
        <v>0.33355570380253502</v>
      </c>
      <c r="Y47">
        <f t="shared" si="44"/>
        <v>1</v>
      </c>
      <c r="Z47">
        <f t="shared" si="44"/>
        <v>0.33355570380253502</v>
      </c>
      <c r="AA47">
        <f t="shared" si="44"/>
        <v>0.33355570380253502</v>
      </c>
      <c r="AB47">
        <f t="shared" si="44"/>
        <v>0.33355570380253502</v>
      </c>
      <c r="AC47">
        <f t="shared" si="44"/>
        <v>0.33355570380253502</v>
      </c>
      <c r="AD47">
        <f t="shared" si="44"/>
        <v>0.33355570380253502</v>
      </c>
      <c r="AE47">
        <f t="shared" si="44"/>
        <v>0.33355570380253502</v>
      </c>
      <c r="AF47">
        <f t="shared" si="44"/>
        <v>0.33355570380253502</v>
      </c>
      <c r="AG47">
        <f t="shared" si="44"/>
        <v>1</v>
      </c>
      <c r="AH47">
        <f t="shared" si="44"/>
        <v>0.33355570380253502</v>
      </c>
      <c r="AI47">
        <f t="shared" si="44"/>
        <v>0.33355570380253502</v>
      </c>
      <c r="AJ47">
        <f t="shared" si="44"/>
        <v>0.33355570380253502</v>
      </c>
      <c r="AK47">
        <f t="shared" si="44"/>
        <v>1</v>
      </c>
      <c r="AL47">
        <f t="shared" si="44"/>
        <v>1</v>
      </c>
      <c r="AM47">
        <f t="shared" si="44"/>
        <v>1</v>
      </c>
      <c r="AN47">
        <f t="shared" si="44"/>
        <v>1</v>
      </c>
      <c r="AO47">
        <f t="shared" si="44"/>
        <v>0.33355570380253502</v>
      </c>
      <c r="AP47">
        <f t="shared" si="44"/>
        <v>0.33355570380253502</v>
      </c>
      <c r="AQ47">
        <f t="shared" si="44"/>
        <v>0.33355570380253502</v>
      </c>
      <c r="AR47">
        <f t="shared" si="44"/>
        <v>0.33355570380253502</v>
      </c>
      <c r="AS47">
        <f t="shared" si="44"/>
        <v>0.33355570380253502</v>
      </c>
      <c r="AT47">
        <f t="shared" si="44"/>
        <v>0.33355570380253502</v>
      </c>
      <c r="AU47">
        <f t="shared" si="44"/>
        <v>0.33355570380253502</v>
      </c>
      <c r="AV47">
        <f t="shared" si="44"/>
        <v>0.33355570380253502</v>
      </c>
      <c r="AW47">
        <f t="shared" si="44"/>
        <v>0.33355570380253502</v>
      </c>
      <c r="AX47">
        <f t="shared" si="44"/>
        <v>0.33355570380253502</v>
      </c>
      <c r="AY47">
        <f t="shared" si="44"/>
        <v>0.33355570380253502</v>
      </c>
      <c r="AZ47">
        <f t="shared" si="44"/>
        <v>0.33355570380253502</v>
      </c>
      <c r="BA47">
        <f t="shared" si="44"/>
        <v>0.33355570380253502</v>
      </c>
      <c r="BB47">
        <f t="shared" si="44"/>
        <v>0.33355570380253502</v>
      </c>
      <c r="BC47">
        <f t="shared" si="44"/>
        <v>0.33355570380253502</v>
      </c>
      <c r="BD47">
        <f t="shared" si="44"/>
        <v>0.33355570380253502</v>
      </c>
      <c r="BE47">
        <f t="shared" si="44"/>
        <v>0.33355570380253502</v>
      </c>
      <c r="BF47">
        <f t="shared" si="44"/>
        <v>0.33355570380253502</v>
      </c>
      <c r="BG47">
        <f t="shared" si="44"/>
        <v>0.33355570380253502</v>
      </c>
      <c r="BH47">
        <f t="shared" si="44"/>
        <v>0.33355570380253502</v>
      </c>
      <c r="BI47">
        <f t="shared" si="44"/>
        <v>0.33355570380253502</v>
      </c>
      <c r="BJ47">
        <f t="shared" si="44"/>
        <v>0.33355570380253502</v>
      </c>
      <c r="BK47">
        <f t="shared" si="44"/>
        <v>0.33355570380253502</v>
      </c>
      <c r="BL47">
        <f t="shared" si="44"/>
        <v>0.33355570380253502</v>
      </c>
      <c r="BM47">
        <f t="shared" si="44"/>
        <v>0.33355570380253502</v>
      </c>
      <c r="BN47">
        <f t="shared" si="44"/>
        <v>0.33355570380253502</v>
      </c>
      <c r="BO47">
        <f t="shared" si="44"/>
        <v>0.33355570380253502</v>
      </c>
      <c r="BP47">
        <f t="shared" si="44"/>
        <v>0.33355570380253502</v>
      </c>
      <c r="BQ47">
        <f t="shared" ref="BQ47:BW47" si="45">0.5/(BQ46+0.5)</f>
        <v>0.33355570380253502</v>
      </c>
      <c r="BR47">
        <f t="shared" si="45"/>
        <v>0.33355570380253502</v>
      </c>
      <c r="BS47">
        <f t="shared" si="45"/>
        <v>0.33355570380253502</v>
      </c>
      <c r="BT47">
        <f t="shared" si="45"/>
        <v>0.33355570380253502</v>
      </c>
      <c r="BU47">
        <f t="shared" si="45"/>
        <v>0.33355570380253502</v>
      </c>
      <c r="BV47">
        <f t="shared" si="45"/>
        <v>0.33355570380253502</v>
      </c>
      <c r="BW47">
        <f t="shared" si="45"/>
        <v>0.33355570380253502</v>
      </c>
    </row>
    <row r="48" spans="1:77" ht="57">
      <c r="A48" s="112"/>
      <c r="B48" s="92" t="s">
        <v>95</v>
      </c>
      <c r="C48" s="92" t="s">
        <v>96</v>
      </c>
      <c r="D48">
        <v>0.5</v>
      </c>
      <c r="E48">
        <v>0.5</v>
      </c>
      <c r="F48">
        <v>0.5</v>
      </c>
      <c r="G48">
        <v>0.5</v>
      </c>
      <c r="H48">
        <v>0.5</v>
      </c>
      <c r="I48">
        <v>0.5</v>
      </c>
      <c r="J48">
        <v>0.5</v>
      </c>
      <c r="K48">
        <v>0.5</v>
      </c>
      <c r="L48">
        <v>0.5</v>
      </c>
      <c r="M48">
        <v>0.5</v>
      </c>
      <c r="N48">
        <v>0.5</v>
      </c>
      <c r="O48">
        <v>0.99950000000000006</v>
      </c>
      <c r="P48">
        <v>0.5</v>
      </c>
      <c r="Q48">
        <v>0.5</v>
      </c>
      <c r="R48">
        <v>0.99950000000000006</v>
      </c>
      <c r="S48">
        <v>0.99950000000000006</v>
      </c>
      <c r="T48">
        <v>0.99950000000000006</v>
      </c>
      <c r="U48">
        <v>0.99950000000000006</v>
      </c>
      <c r="V48">
        <v>0</v>
      </c>
      <c r="W48">
        <v>0.5</v>
      </c>
      <c r="X48">
        <v>0.5</v>
      </c>
      <c r="Y48">
        <v>0</v>
      </c>
      <c r="Z48">
        <v>0.99950000000000006</v>
      </c>
      <c r="AA48">
        <v>0.99950000000000006</v>
      </c>
      <c r="AB48">
        <v>0.99950000000000006</v>
      </c>
      <c r="AC48">
        <v>0.5</v>
      </c>
      <c r="AD48">
        <v>0.5</v>
      </c>
      <c r="AE48">
        <v>1</v>
      </c>
      <c r="AF48">
        <v>0.99950000000000006</v>
      </c>
      <c r="AG48">
        <v>0</v>
      </c>
      <c r="AH48">
        <v>0.99950000000000006</v>
      </c>
      <c r="AI48">
        <v>0.5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0.99950000000000006</v>
      </c>
      <c r="AP48">
        <v>0</v>
      </c>
      <c r="AQ48">
        <v>0.5</v>
      </c>
      <c r="AR48">
        <v>0.5</v>
      </c>
      <c r="AS48">
        <v>0.5</v>
      </c>
      <c r="AT48">
        <v>0.5</v>
      </c>
      <c r="AU48">
        <v>0.5</v>
      </c>
      <c r="AV48">
        <v>0.5</v>
      </c>
      <c r="AW48">
        <v>0.5</v>
      </c>
      <c r="AX48">
        <v>0.5</v>
      </c>
      <c r="AY48">
        <v>0.5</v>
      </c>
      <c r="AZ48">
        <v>0.5</v>
      </c>
      <c r="BA48">
        <v>0.5</v>
      </c>
      <c r="BB48">
        <v>0.5</v>
      </c>
      <c r="BC48">
        <v>0.5</v>
      </c>
      <c r="BD48">
        <v>0.5</v>
      </c>
      <c r="BE48">
        <v>0.99950000000000006</v>
      </c>
      <c r="BF48">
        <v>0.99950000000000006</v>
      </c>
      <c r="BG48">
        <v>0.5</v>
      </c>
      <c r="BH48">
        <v>0.5</v>
      </c>
      <c r="BI48">
        <v>0.5</v>
      </c>
      <c r="BJ48">
        <v>0</v>
      </c>
      <c r="BK48">
        <v>0.99950000000000006</v>
      </c>
      <c r="BL48">
        <v>0.99950000000000006</v>
      </c>
      <c r="BM48">
        <v>0.99950000000000006</v>
      </c>
      <c r="BN48">
        <v>0.5</v>
      </c>
      <c r="BO48">
        <v>0.99950000000000006</v>
      </c>
      <c r="BP48">
        <v>0.99950000000000006</v>
      </c>
      <c r="BQ48">
        <v>0.99950000000000006</v>
      </c>
      <c r="BR48">
        <v>0.99950000000000006</v>
      </c>
      <c r="BS48">
        <v>0.99950000000000006</v>
      </c>
      <c r="BT48">
        <v>0</v>
      </c>
      <c r="BU48">
        <v>0.99950000000000006</v>
      </c>
      <c r="BV48">
        <v>0.99950000000000006</v>
      </c>
      <c r="BW48">
        <v>0.99950000000000006</v>
      </c>
      <c r="BX48">
        <f t="shared" si="2"/>
        <v>1</v>
      </c>
      <c r="BY48">
        <f t="shared" si="3"/>
        <v>0</v>
      </c>
    </row>
    <row r="49" spans="1:77">
      <c r="A49" s="112"/>
      <c r="B49" s="94"/>
      <c r="C49" s="94"/>
      <c r="D49">
        <f>0.5/(D48+0.5)</f>
        <v>0.5</v>
      </c>
      <c r="E49">
        <f t="shared" ref="E49:BP49" si="46">0.5/(E48+0.5)</f>
        <v>0.5</v>
      </c>
      <c r="F49">
        <f t="shared" si="46"/>
        <v>0.5</v>
      </c>
      <c r="G49">
        <f t="shared" si="46"/>
        <v>0.5</v>
      </c>
      <c r="H49">
        <f t="shared" si="46"/>
        <v>0.5</v>
      </c>
      <c r="I49">
        <f t="shared" si="46"/>
        <v>0.5</v>
      </c>
      <c r="J49">
        <f t="shared" si="46"/>
        <v>0.5</v>
      </c>
      <c r="K49">
        <f t="shared" si="46"/>
        <v>0.5</v>
      </c>
      <c r="L49">
        <f t="shared" si="46"/>
        <v>0.5</v>
      </c>
      <c r="M49">
        <f t="shared" si="46"/>
        <v>0.5</v>
      </c>
      <c r="N49">
        <f t="shared" si="46"/>
        <v>0.5</v>
      </c>
      <c r="O49">
        <f t="shared" si="46"/>
        <v>0.33344448149383127</v>
      </c>
      <c r="P49">
        <f t="shared" si="46"/>
        <v>0.5</v>
      </c>
      <c r="Q49">
        <f t="shared" si="46"/>
        <v>0.5</v>
      </c>
      <c r="R49">
        <f t="shared" si="46"/>
        <v>0.33344448149383127</v>
      </c>
      <c r="S49">
        <f t="shared" si="46"/>
        <v>0.33344448149383127</v>
      </c>
      <c r="T49">
        <f t="shared" si="46"/>
        <v>0.33344448149383127</v>
      </c>
      <c r="U49">
        <f t="shared" si="46"/>
        <v>0.33344448149383127</v>
      </c>
      <c r="V49">
        <f t="shared" si="46"/>
        <v>1</v>
      </c>
      <c r="W49">
        <f t="shared" si="46"/>
        <v>0.5</v>
      </c>
      <c r="X49">
        <f t="shared" si="46"/>
        <v>0.5</v>
      </c>
      <c r="Y49">
        <f t="shared" si="46"/>
        <v>1</v>
      </c>
      <c r="Z49">
        <f t="shared" si="46"/>
        <v>0.33344448149383127</v>
      </c>
      <c r="AA49">
        <f t="shared" si="46"/>
        <v>0.33344448149383127</v>
      </c>
      <c r="AB49">
        <f t="shared" si="46"/>
        <v>0.33344448149383127</v>
      </c>
      <c r="AC49">
        <f t="shared" si="46"/>
        <v>0.5</v>
      </c>
      <c r="AD49">
        <f t="shared" si="46"/>
        <v>0.5</v>
      </c>
      <c r="AE49">
        <f t="shared" si="46"/>
        <v>0.33333333333333331</v>
      </c>
      <c r="AF49">
        <f t="shared" si="46"/>
        <v>0.33344448149383127</v>
      </c>
      <c r="AG49">
        <f t="shared" si="46"/>
        <v>1</v>
      </c>
      <c r="AH49">
        <f t="shared" si="46"/>
        <v>0.33344448149383127</v>
      </c>
      <c r="AI49">
        <f t="shared" si="46"/>
        <v>0.5</v>
      </c>
      <c r="AJ49">
        <f t="shared" si="46"/>
        <v>1</v>
      </c>
      <c r="AK49">
        <f t="shared" si="46"/>
        <v>1</v>
      </c>
      <c r="AL49">
        <f t="shared" si="46"/>
        <v>1</v>
      </c>
      <c r="AM49">
        <f t="shared" si="46"/>
        <v>1</v>
      </c>
      <c r="AN49">
        <f t="shared" si="46"/>
        <v>1</v>
      </c>
      <c r="AO49">
        <f t="shared" si="46"/>
        <v>0.33344448149383127</v>
      </c>
      <c r="AP49">
        <f t="shared" si="46"/>
        <v>1</v>
      </c>
      <c r="AQ49">
        <f t="shared" si="46"/>
        <v>0.5</v>
      </c>
      <c r="AR49">
        <f t="shared" si="46"/>
        <v>0.5</v>
      </c>
      <c r="AS49">
        <f t="shared" si="46"/>
        <v>0.5</v>
      </c>
      <c r="AT49">
        <f t="shared" si="46"/>
        <v>0.5</v>
      </c>
      <c r="AU49">
        <f t="shared" si="46"/>
        <v>0.5</v>
      </c>
      <c r="AV49">
        <f t="shared" si="46"/>
        <v>0.5</v>
      </c>
      <c r="AW49">
        <f t="shared" si="46"/>
        <v>0.5</v>
      </c>
      <c r="AX49">
        <f t="shared" si="46"/>
        <v>0.5</v>
      </c>
      <c r="AY49">
        <f t="shared" si="46"/>
        <v>0.5</v>
      </c>
      <c r="AZ49">
        <f t="shared" si="46"/>
        <v>0.5</v>
      </c>
      <c r="BA49">
        <f t="shared" si="46"/>
        <v>0.5</v>
      </c>
      <c r="BB49">
        <f t="shared" si="46"/>
        <v>0.5</v>
      </c>
      <c r="BC49">
        <f t="shared" si="46"/>
        <v>0.5</v>
      </c>
      <c r="BD49">
        <f t="shared" si="46"/>
        <v>0.5</v>
      </c>
      <c r="BE49">
        <f t="shared" si="46"/>
        <v>0.33344448149383127</v>
      </c>
      <c r="BF49">
        <f t="shared" si="46"/>
        <v>0.33344448149383127</v>
      </c>
      <c r="BG49">
        <f t="shared" si="46"/>
        <v>0.5</v>
      </c>
      <c r="BH49">
        <f t="shared" si="46"/>
        <v>0.5</v>
      </c>
      <c r="BI49">
        <f t="shared" si="46"/>
        <v>0.5</v>
      </c>
      <c r="BJ49">
        <f t="shared" si="46"/>
        <v>1</v>
      </c>
      <c r="BK49">
        <f t="shared" si="46"/>
        <v>0.33344448149383127</v>
      </c>
      <c r="BL49">
        <f t="shared" si="46"/>
        <v>0.33344448149383127</v>
      </c>
      <c r="BM49">
        <f t="shared" si="46"/>
        <v>0.33344448149383127</v>
      </c>
      <c r="BN49">
        <f t="shared" si="46"/>
        <v>0.5</v>
      </c>
      <c r="BO49">
        <f t="shared" si="46"/>
        <v>0.33344448149383127</v>
      </c>
      <c r="BP49">
        <f t="shared" si="46"/>
        <v>0.33344448149383127</v>
      </c>
      <c r="BQ49">
        <f t="shared" ref="BQ49:BW49" si="47">0.5/(BQ48+0.5)</f>
        <v>0.33344448149383127</v>
      </c>
      <c r="BR49">
        <f t="shared" si="47"/>
        <v>0.33344448149383127</v>
      </c>
      <c r="BS49">
        <f t="shared" si="47"/>
        <v>0.33344448149383127</v>
      </c>
      <c r="BT49">
        <f t="shared" si="47"/>
        <v>1</v>
      </c>
      <c r="BU49">
        <f t="shared" si="47"/>
        <v>0.33344448149383127</v>
      </c>
      <c r="BV49">
        <f t="shared" si="47"/>
        <v>0.33344448149383127</v>
      </c>
      <c r="BW49">
        <f t="shared" si="47"/>
        <v>0.33344448149383127</v>
      </c>
    </row>
    <row r="50" spans="1:77" ht="28.5">
      <c r="A50" s="112"/>
      <c r="B50" s="92" t="s">
        <v>97</v>
      </c>
      <c r="C50" s="92" t="s">
        <v>30</v>
      </c>
      <c r="D50">
        <v>0.98499999999999999</v>
      </c>
      <c r="E50">
        <v>0.99929999999999997</v>
      </c>
      <c r="F50">
        <v>0.99950000000000006</v>
      </c>
      <c r="G50">
        <v>0.99350000000000005</v>
      </c>
      <c r="H50">
        <v>0.995</v>
      </c>
      <c r="I50">
        <v>0.96250000000000002</v>
      </c>
      <c r="J50">
        <v>0.7</v>
      </c>
      <c r="K50">
        <v>0.99</v>
      </c>
      <c r="L50">
        <v>0.75</v>
      </c>
      <c r="M50">
        <v>0.99</v>
      </c>
      <c r="N50">
        <v>0.30000000000000004</v>
      </c>
      <c r="O50">
        <v>0.87849999999999995</v>
      </c>
      <c r="P50">
        <v>0.95</v>
      </c>
      <c r="Q50">
        <v>0.95</v>
      </c>
      <c r="R50">
        <v>0.92</v>
      </c>
      <c r="S50">
        <v>0.85</v>
      </c>
      <c r="T50">
        <v>0.92500000000000004</v>
      </c>
      <c r="U50">
        <v>0.86</v>
      </c>
      <c r="V50">
        <v>0.99995000000000001</v>
      </c>
      <c r="W50">
        <v>0.83499999999999996</v>
      </c>
      <c r="X50">
        <v>0.91500000000000004</v>
      </c>
      <c r="Y50">
        <v>0.92500000000000004</v>
      </c>
      <c r="Z50">
        <v>0.95</v>
      </c>
      <c r="AA50">
        <v>0.60499999999999998</v>
      </c>
      <c r="AB50">
        <v>0.93500000000000005</v>
      </c>
      <c r="AC50">
        <v>0.95</v>
      </c>
      <c r="AD50">
        <v>0.9</v>
      </c>
      <c r="AE50">
        <v>0.9</v>
      </c>
      <c r="AF50">
        <v>0.95750000000000002</v>
      </c>
      <c r="AG50">
        <v>0.9325</v>
      </c>
      <c r="AH50">
        <v>0.98250000000000004</v>
      </c>
      <c r="AI50">
        <v>0.86499999999999999</v>
      </c>
      <c r="AJ50">
        <v>0.67599999999999993</v>
      </c>
      <c r="AK50">
        <v>0.93300000000000005</v>
      </c>
      <c r="AL50">
        <v>0.87</v>
      </c>
      <c r="AM50">
        <v>0.86</v>
      </c>
      <c r="AN50">
        <v>0.85</v>
      </c>
      <c r="AO50">
        <v>0.85</v>
      </c>
      <c r="AP50">
        <v>0.94499999999999995</v>
      </c>
      <c r="AQ50">
        <v>0.99968749999999995</v>
      </c>
      <c r="AR50">
        <v>0.99974099999999999</v>
      </c>
      <c r="AS50">
        <v>0.99973749999999995</v>
      </c>
      <c r="AT50">
        <v>0.98099999999999998</v>
      </c>
      <c r="AU50">
        <v>0.96940000000000004</v>
      </c>
      <c r="AV50">
        <v>0.98499999999999999</v>
      </c>
      <c r="AW50">
        <v>0.97755000000000003</v>
      </c>
      <c r="AX50">
        <v>0.95650000000000002</v>
      </c>
      <c r="AY50">
        <v>0.98</v>
      </c>
      <c r="AZ50">
        <v>0.97499999999999998</v>
      </c>
      <c r="BA50">
        <v>0.66649999999999998</v>
      </c>
      <c r="BB50">
        <v>0.97650000000000003</v>
      </c>
      <c r="BC50">
        <v>0.9375</v>
      </c>
      <c r="BD50">
        <v>0.85</v>
      </c>
      <c r="BE50">
        <v>0.99995000000000001</v>
      </c>
      <c r="BF50">
        <v>0.999</v>
      </c>
      <c r="BG50">
        <v>0.99350000000000005</v>
      </c>
      <c r="BH50">
        <v>0</v>
      </c>
      <c r="BI50">
        <v>0.75</v>
      </c>
      <c r="BJ50">
        <v>0.995</v>
      </c>
      <c r="BK50">
        <v>0.97499999999999998</v>
      </c>
      <c r="BL50">
        <v>0.98499999999999999</v>
      </c>
      <c r="BM50">
        <v>0.999</v>
      </c>
      <c r="BN50">
        <v>0.73699999999999999</v>
      </c>
      <c r="BO50">
        <v>0.89</v>
      </c>
      <c r="BP50">
        <v>0.85</v>
      </c>
      <c r="BQ50">
        <v>0.96399999999999997</v>
      </c>
      <c r="BR50">
        <v>0.95850000000000002</v>
      </c>
      <c r="BS50">
        <v>0.95850000000000002</v>
      </c>
      <c r="BT50">
        <v>0.76200000000000001</v>
      </c>
      <c r="BU50">
        <v>0.95850000000000002</v>
      </c>
      <c r="BV50">
        <v>0.85549999999999993</v>
      </c>
      <c r="BW50">
        <v>0.99934999999999996</v>
      </c>
      <c r="BX50">
        <f t="shared" si="2"/>
        <v>0.99995000000000001</v>
      </c>
      <c r="BY50">
        <f t="shared" si="3"/>
        <v>0</v>
      </c>
    </row>
    <row r="51" spans="1:77" ht="13.5" customHeight="1">
      <c r="A51" s="112"/>
      <c r="B51" s="94"/>
      <c r="C51" s="94"/>
      <c r="D51">
        <f>0.5/(D50+0.5)</f>
        <v>0.33670033670033672</v>
      </c>
      <c r="E51">
        <f t="shared" ref="E51:BP51" si="48">0.5/(E50+0.5)</f>
        <v>0.33348896151537388</v>
      </c>
      <c r="F51">
        <f t="shared" si="48"/>
        <v>0.33344448149383127</v>
      </c>
      <c r="G51">
        <f t="shared" si="48"/>
        <v>0.33478406427854035</v>
      </c>
      <c r="H51">
        <f t="shared" si="48"/>
        <v>0.33444816053511706</v>
      </c>
      <c r="I51">
        <f t="shared" si="48"/>
        <v>0.34188034188034189</v>
      </c>
      <c r="J51">
        <f t="shared" si="48"/>
        <v>0.41666666666666669</v>
      </c>
      <c r="K51">
        <f t="shared" si="48"/>
        <v>0.33557046979865773</v>
      </c>
      <c r="L51">
        <f t="shared" si="48"/>
        <v>0.4</v>
      </c>
      <c r="M51">
        <f t="shared" si="48"/>
        <v>0.33557046979865773</v>
      </c>
      <c r="N51">
        <f t="shared" si="48"/>
        <v>0.625</v>
      </c>
      <c r="O51">
        <f t="shared" si="48"/>
        <v>0.36271309394269136</v>
      </c>
      <c r="P51">
        <f t="shared" si="48"/>
        <v>0.34482758620689657</v>
      </c>
      <c r="Q51">
        <f t="shared" si="48"/>
        <v>0.34482758620689657</v>
      </c>
      <c r="R51">
        <f t="shared" si="48"/>
        <v>0.35211267605633806</v>
      </c>
      <c r="S51">
        <f t="shared" si="48"/>
        <v>0.37037037037037035</v>
      </c>
      <c r="T51">
        <f t="shared" si="48"/>
        <v>0.35087719298245612</v>
      </c>
      <c r="U51">
        <f t="shared" si="48"/>
        <v>0.36764705882352944</v>
      </c>
      <c r="V51">
        <f t="shared" si="48"/>
        <v>0.33334444481482711</v>
      </c>
      <c r="W51">
        <f t="shared" si="48"/>
        <v>0.37453183520599254</v>
      </c>
      <c r="X51">
        <f t="shared" si="48"/>
        <v>0.35335689045936397</v>
      </c>
      <c r="Y51">
        <f t="shared" si="48"/>
        <v>0.35087719298245612</v>
      </c>
      <c r="Z51">
        <f t="shared" si="48"/>
        <v>0.34482758620689657</v>
      </c>
      <c r="AA51">
        <f t="shared" si="48"/>
        <v>0.45248868778280543</v>
      </c>
      <c r="AB51">
        <f t="shared" si="48"/>
        <v>0.34843205574912889</v>
      </c>
      <c r="AC51">
        <f t="shared" si="48"/>
        <v>0.34482758620689657</v>
      </c>
      <c r="AD51">
        <f t="shared" si="48"/>
        <v>0.35714285714285715</v>
      </c>
      <c r="AE51">
        <f t="shared" si="48"/>
        <v>0.35714285714285715</v>
      </c>
      <c r="AF51">
        <f t="shared" si="48"/>
        <v>0.34305317324185247</v>
      </c>
      <c r="AG51">
        <f t="shared" si="48"/>
        <v>0.34904013961605584</v>
      </c>
      <c r="AH51">
        <f t="shared" si="48"/>
        <v>0.33726812816188873</v>
      </c>
      <c r="AI51">
        <f t="shared" si="48"/>
        <v>0.36630036630036628</v>
      </c>
      <c r="AJ51">
        <f t="shared" si="48"/>
        <v>0.42517006802721091</v>
      </c>
      <c r="AK51">
        <f t="shared" si="48"/>
        <v>0.34891835310537334</v>
      </c>
      <c r="AL51">
        <f t="shared" si="48"/>
        <v>0.36496350364963503</v>
      </c>
      <c r="AM51">
        <f t="shared" si="48"/>
        <v>0.36764705882352944</v>
      </c>
      <c r="AN51">
        <f t="shared" si="48"/>
        <v>0.37037037037037035</v>
      </c>
      <c r="AO51">
        <f t="shared" si="48"/>
        <v>0.37037037037037035</v>
      </c>
      <c r="AP51">
        <f t="shared" si="48"/>
        <v>0.34602076124567477</v>
      </c>
      <c r="AQ51">
        <f t="shared" si="48"/>
        <v>0.33340279224838509</v>
      </c>
      <c r="AR51">
        <f t="shared" si="48"/>
        <v>0.33339089882853107</v>
      </c>
      <c r="AS51">
        <f t="shared" si="48"/>
        <v>0.33339167687678678</v>
      </c>
      <c r="AT51">
        <f t="shared" si="48"/>
        <v>0.33760972316002702</v>
      </c>
      <c r="AU51">
        <f t="shared" si="48"/>
        <v>0.34027494215325982</v>
      </c>
      <c r="AV51">
        <f t="shared" si="48"/>
        <v>0.33670033670033672</v>
      </c>
      <c r="AW51">
        <f t="shared" si="48"/>
        <v>0.33839802375554129</v>
      </c>
      <c r="AX51">
        <f t="shared" si="48"/>
        <v>0.34328870580157911</v>
      </c>
      <c r="AY51">
        <f t="shared" si="48"/>
        <v>0.33783783783783783</v>
      </c>
      <c r="AZ51">
        <f t="shared" si="48"/>
        <v>0.33898305084745761</v>
      </c>
      <c r="BA51">
        <f t="shared" si="48"/>
        <v>0.42863266180882981</v>
      </c>
      <c r="BB51">
        <f t="shared" si="48"/>
        <v>0.33863867253640362</v>
      </c>
      <c r="BC51">
        <f t="shared" si="48"/>
        <v>0.34782608695652173</v>
      </c>
      <c r="BD51">
        <f t="shared" si="48"/>
        <v>0.37037037037037035</v>
      </c>
      <c r="BE51">
        <f t="shared" si="48"/>
        <v>0.33334444481482711</v>
      </c>
      <c r="BF51">
        <f t="shared" si="48"/>
        <v>0.33355570380253502</v>
      </c>
      <c r="BG51">
        <f t="shared" si="48"/>
        <v>0.33478406427854035</v>
      </c>
      <c r="BH51">
        <f t="shared" si="48"/>
        <v>1</v>
      </c>
      <c r="BI51">
        <f t="shared" si="48"/>
        <v>0.4</v>
      </c>
      <c r="BJ51">
        <f t="shared" si="48"/>
        <v>0.33444816053511706</v>
      </c>
      <c r="BK51">
        <f t="shared" si="48"/>
        <v>0.33898305084745761</v>
      </c>
      <c r="BL51">
        <f t="shared" si="48"/>
        <v>0.33670033670033672</v>
      </c>
      <c r="BM51">
        <f t="shared" si="48"/>
        <v>0.33355570380253502</v>
      </c>
      <c r="BN51">
        <f t="shared" si="48"/>
        <v>0.40420371867421179</v>
      </c>
      <c r="BO51">
        <f t="shared" si="48"/>
        <v>0.35971223021582732</v>
      </c>
      <c r="BP51">
        <f t="shared" si="48"/>
        <v>0.37037037037037035</v>
      </c>
      <c r="BQ51">
        <f t="shared" ref="BQ51:BW51" si="49">0.5/(BQ50+0.5)</f>
        <v>0.34153005464480873</v>
      </c>
      <c r="BR51">
        <f t="shared" si="49"/>
        <v>0.34281796366129585</v>
      </c>
      <c r="BS51">
        <f t="shared" si="49"/>
        <v>0.34281796366129585</v>
      </c>
      <c r="BT51">
        <f t="shared" si="49"/>
        <v>0.39619651347068147</v>
      </c>
      <c r="BU51">
        <f t="shared" si="49"/>
        <v>0.34281796366129585</v>
      </c>
      <c r="BV51">
        <f t="shared" si="49"/>
        <v>0.36886757654002217</v>
      </c>
      <c r="BW51">
        <f t="shared" si="49"/>
        <v>0.33347784039750561</v>
      </c>
    </row>
    <row r="52" spans="1:77" ht="57">
      <c r="A52" s="111" t="s">
        <v>110</v>
      </c>
      <c r="B52" s="92" t="s">
        <v>98</v>
      </c>
      <c r="C52" s="92" t="s">
        <v>54</v>
      </c>
      <c r="D52">
        <v>0.996</v>
      </c>
      <c r="E52">
        <v>0.998</v>
      </c>
      <c r="F52">
        <v>0.998</v>
      </c>
      <c r="G52">
        <v>0.998</v>
      </c>
      <c r="H52">
        <v>0.998</v>
      </c>
      <c r="I52">
        <v>0.996</v>
      </c>
      <c r="J52">
        <v>0.996</v>
      </c>
      <c r="K52">
        <v>0.998</v>
      </c>
      <c r="L52">
        <v>0.99999800000000005</v>
      </c>
      <c r="M52">
        <v>0.998</v>
      </c>
      <c r="N52">
        <v>0.998</v>
      </c>
      <c r="O52">
        <v>0.99</v>
      </c>
      <c r="P52">
        <v>0.996</v>
      </c>
      <c r="Q52">
        <v>0.99199999999999999</v>
      </c>
      <c r="R52">
        <v>0.996</v>
      </c>
      <c r="S52">
        <v>0.99199999999999999</v>
      </c>
      <c r="T52">
        <v>0.99199999999999999</v>
      </c>
      <c r="U52">
        <v>0.99399999999999999</v>
      </c>
      <c r="V52">
        <v>0.99999800000000005</v>
      </c>
      <c r="W52">
        <v>0.998</v>
      </c>
      <c r="X52">
        <v>0.99</v>
      </c>
      <c r="Y52">
        <v>0.98399999999999999</v>
      </c>
      <c r="Z52">
        <v>0.996</v>
      </c>
      <c r="AA52">
        <v>0.84</v>
      </c>
      <c r="AB52">
        <v>0.996</v>
      </c>
      <c r="AC52">
        <v>0.996</v>
      </c>
      <c r="AD52">
        <v>0.996</v>
      </c>
      <c r="AE52">
        <v>0.998</v>
      </c>
      <c r="AF52">
        <v>0.998</v>
      </c>
      <c r="AG52">
        <v>0.99199999999999999</v>
      </c>
      <c r="AH52">
        <v>0</v>
      </c>
      <c r="AI52">
        <v>0.99</v>
      </c>
      <c r="AJ52">
        <v>0.99199999999999999</v>
      </c>
      <c r="AK52">
        <v>0.996</v>
      </c>
      <c r="AL52">
        <v>0.99199999999999999</v>
      </c>
      <c r="AM52">
        <v>0.996</v>
      </c>
      <c r="AN52">
        <v>0.996</v>
      </c>
      <c r="AO52">
        <v>0.996</v>
      </c>
      <c r="AP52">
        <v>0.97599999999999998</v>
      </c>
      <c r="AQ52">
        <v>0.998</v>
      </c>
      <c r="AR52">
        <v>0.998</v>
      </c>
      <c r="AS52">
        <v>0.998</v>
      </c>
      <c r="AT52">
        <v>0.998</v>
      </c>
      <c r="AU52">
        <v>0.998</v>
      </c>
      <c r="AV52">
        <v>0.99399999999999999</v>
      </c>
      <c r="AW52">
        <v>0.996</v>
      </c>
      <c r="AX52">
        <v>0.996</v>
      </c>
      <c r="AY52">
        <v>0.998</v>
      </c>
      <c r="AZ52">
        <v>0.998</v>
      </c>
      <c r="BA52">
        <v>0.998</v>
      </c>
      <c r="BB52">
        <v>0.998</v>
      </c>
      <c r="BC52">
        <v>0.998</v>
      </c>
      <c r="BD52">
        <v>0.996</v>
      </c>
      <c r="BE52">
        <v>0.998</v>
      </c>
      <c r="BF52">
        <v>0.998</v>
      </c>
      <c r="BG52">
        <v>0.998</v>
      </c>
      <c r="BH52">
        <v>0.996</v>
      </c>
      <c r="BI52">
        <v>0.99399999999999999</v>
      </c>
      <c r="BJ52">
        <v>0.998</v>
      </c>
      <c r="BK52">
        <v>0.998</v>
      </c>
      <c r="BL52">
        <v>0.998</v>
      </c>
      <c r="BM52">
        <v>0.998</v>
      </c>
      <c r="BN52">
        <v>0.99199999999999999</v>
      </c>
      <c r="BO52">
        <v>0.99199999999999999</v>
      </c>
      <c r="BP52">
        <v>0.99999800000000005</v>
      </c>
      <c r="BQ52">
        <v>0.998</v>
      </c>
      <c r="BR52">
        <v>0.998</v>
      </c>
      <c r="BS52">
        <v>0.998</v>
      </c>
      <c r="BT52">
        <v>0.99199999999999999</v>
      </c>
      <c r="BU52">
        <v>0.998</v>
      </c>
      <c r="BV52">
        <v>0.998</v>
      </c>
      <c r="BW52">
        <v>0.998</v>
      </c>
      <c r="BX52">
        <f t="shared" si="2"/>
        <v>0.99999800000000005</v>
      </c>
      <c r="BY52">
        <f t="shared" si="3"/>
        <v>0</v>
      </c>
    </row>
    <row r="53" spans="1:77" ht="13.5" customHeight="1">
      <c r="A53" s="111"/>
      <c r="B53" s="94"/>
      <c r="C53" s="94"/>
      <c r="D53">
        <f>0.5/(D52+0.5)</f>
        <v>0.33422459893048129</v>
      </c>
      <c r="E53">
        <f t="shared" ref="E53:BP53" si="50">0.5/(E52+0.5)</f>
        <v>0.33377837116154874</v>
      </c>
      <c r="F53">
        <f t="shared" si="50"/>
        <v>0.33377837116154874</v>
      </c>
      <c r="G53">
        <f t="shared" si="50"/>
        <v>0.33377837116154874</v>
      </c>
      <c r="H53">
        <f t="shared" si="50"/>
        <v>0.33377837116154874</v>
      </c>
      <c r="I53">
        <f t="shared" si="50"/>
        <v>0.33422459893048129</v>
      </c>
      <c r="J53">
        <f t="shared" si="50"/>
        <v>0.33422459893048129</v>
      </c>
      <c r="K53">
        <f t="shared" si="50"/>
        <v>0.33377837116154874</v>
      </c>
      <c r="L53">
        <f t="shared" si="50"/>
        <v>0.33333377777837031</v>
      </c>
      <c r="M53">
        <f t="shared" si="50"/>
        <v>0.33377837116154874</v>
      </c>
      <c r="N53">
        <f t="shared" si="50"/>
        <v>0.33377837116154874</v>
      </c>
      <c r="O53">
        <f t="shared" si="50"/>
        <v>0.33557046979865773</v>
      </c>
      <c r="P53">
        <f t="shared" si="50"/>
        <v>0.33422459893048129</v>
      </c>
      <c r="Q53">
        <f t="shared" si="50"/>
        <v>0.33512064343163539</v>
      </c>
      <c r="R53">
        <f t="shared" si="50"/>
        <v>0.33422459893048129</v>
      </c>
      <c r="S53">
        <f t="shared" si="50"/>
        <v>0.33512064343163539</v>
      </c>
      <c r="T53">
        <f t="shared" si="50"/>
        <v>0.33512064343163539</v>
      </c>
      <c r="U53">
        <f t="shared" si="50"/>
        <v>0.33467202141900937</v>
      </c>
      <c r="V53">
        <f t="shared" si="50"/>
        <v>0.33333377777837031</v>
      </c>
      <c r="W53">
        <f t="shared" si="50"/>
        <v>0.33377837116154874</v>
      </c>
      <c r="X53">
        <f t="shared" si="50"/>
        <v>0.33557046979865773</v>
      </c>
      <c r="Y53">
        <f t="shared" si="50"/>
        <v>0.33692722371967654</v>
      </c>
      <c r="Z53">
        <f t="shared" si="50"/>
        <v>0.33422459893048129</v>
      </c>
      <c r="AA53">
        <f t="shared" si="50"/>
        <v>0.37313432835820898</v>
      </c>
      <c r="AB53">
        <f t="shared" si="50"/>
        <v>0.33422459893048129</v>
      </c>
      <c r="AC53">
        <f t="shared" si="50"/>
        <v>0.33422459893048129</v>
      </c>
      <c r="AD53">
        <f t="shared" si="50"/>
        <v>0.33422459893048129</v>
      </c>
      <c r="AE53">
        <f t="shared" si="50"/>
        <v>0.33377837116154874</v>
      </c>
      <c r="AF53">
        <f t="shared" si="50"/>
        <v>0.33377837116154874</v>
      </c>
      <c r="AG53">
        <f t="shared" si="50"/>
        <v>0.33512064343163539</v>
      </c>
      <c r="AH53">
        <f t="shared" si="50"/>
        <v>1</v>
      </c>
      <c r="AI53">
        <f t="shared" si="50"/>
        <v>0.33557046979865773</v>
      </c>
      <c r="AJ53">
        <f t="shared" si="50"/>
        <v>0.33512064343163539</v>
      </c>
      <c r="AK53">
        <f t="shared" si="50"/>
        <v>0.33422459893048129</v>
      </c>
      <c r="AL53">
        <f t="shared" si="50"/>
        <v>0.33512064343163539</v>
      </c>
      <c r="AM53">
        <f t="shared" si="50"/>
        <v>0.33422459893048129</v>
      </c>
      <c r="AN53">
        <f t="shared" si="50"/>
        <v>0.33422459893048129</v>
      </c>
      <c r="AO53">
        <f t="shared" si="50"/>
        <v>0.33422459893048129</v>
      </c>
      <c r="AP53">
        <f t="shared" si="50"/>
        <v>0.33875338753387535</v>
      </c>
      <c r="AQ53">
        <f t="shared" si="50"/>
        <v>0.33377837116154874</v>
      </c>
      <c r="AR53">
        <f t="shared" si="50"/>
        <v>0.33377837116154874</v>
      </c>
      <c r="AS53">
        <f t="shared" si="50"/>
        <v>0.33377837116154874</v>
      </c>
      <c r="AT53">
        <f t="shared" si="50"/>
        <v>0.33377837116154874</v>
      </c>
      <c r="AU53">
        <f t="shared" si="50"/>
        <v>0.33377837116154874</v>
      </c>
      <c r="AV53">
        <f t="shared" si="50"/>
        <v>0.33467202141900937</v>
      </c>
      <c r="AW53">
        <f t="shared" si="50"/>
        <v>0.33422459893048129</v>
      </c>
      <c r="AX53">
        <f t="shared" si="50"/>
        <v>0.33422459893048129</v>
      </c>
      <c r="AY53">
        <f t="shared" si="50"/>
        <v>0.33377837116154874</v>
      </c>
      <c r="AZ53">
        <f t="shared" si="50"/>
        <v>0.33377837116154874</v>
      </c>
      <c r="BA53">
        <f t="shared" si="50"/>
        <v>0.33377837116154874</v>
      </c>
      <c r="BB53">
        <f t="shared" si="50"/>
        <v>0.33377837116154874</v>
      </c>
      <c r="BC53">
        <f t="shared" si="50"/>
        <v>0.33377837116154874</v>
      </c>
      <c r="BD53">
        <f t="shared" si="50"/>
        <v>0.33422459893048129</v>
      </c>
      <c r="BE53">
        <f t="shared" si="50"/>
        <v>0.33377837116154874</v>
      </c>
      <c r="BF53">
        <f t="shared" si="50"/>
        <v>0.33377837116154874</v>
      </c>
      <c r="BG53">
        <f t="shared" si="50"/>
        <v>0.33377837116154874</v>
      </c>
      <c r="BH53">
        <f t="shared" si="50"/>
        <v>0.33422459893048129</v>
      </c>
      <c r="BI53">
        <f t="shared" si="50"/>
        <v>0.33467202141900937</v>
      </c>
      <c r="BJ53">
        <f t="shared" si="50"/>
        <v>0.33377837116154874</v>
      </c>
      <c r="BK53">
        <f t="shared" si="50"/>
        <v>0.33377837116154874</v>
      </c>
      <c r="BL53">
        <f t="shared" si="50"/>
        <v>0.33377837116154874</v>
      </c>
      <c r="BM53">
        <f t="shared" si="50"/>
        <v>0.33377837116154874</v>
      </c>
      <c r="BN53">
        <f t="shared" si="50"/>
        <v>0.33512064343163539</v>
      </c>
      <c r="BO53">
        <f t="shared" si="50"/>
        <v>0.33512064343163539</v>
      </c>
      <c r="BP53">
        <f t="shared" si="50"/>
        <v>0.33333377777837031</v>
      </c>
      <c r="BQ53">
        <f t="shared" ref="BQ53:BW53" si="51">0.5/(BQ52+0.5)</f>
        <v>0.33377837116154874</v>
      </c>
      <c r="BR53">
        <f t="shared" si="51"/>
        <v>0.33377837116154874</v>
      </c>
      <c r="BS53">
        <f t="shared" si="51"/>
        <v>0.33377837116154874</v>
      </c>
      <c r="BT53">
        <f t="shared" si="51"/>
        <v>0.33512064343163539</v>
      </c>
      <c r="BU53">
        <f t="shared" si="51"/>
        <v>0.33377837116154874</v>
      </c>
      <c r="BV53">
        <f t="shared" si="51"/>
        <v>0.33377837116154874</v>
      </c>
      <c r="BW53">
        <f t="shared" si="51"/>
        <v>0.33377837116154874</v>
      </c>
    </row>
    <row r="54" spans="1:77" ht="42.75">
      <c r="A54" s="111"/>
      <c r="B54" s="92" t="s">
        <v>99</v>
      </c>
      <c r="C54" s="92"/>
      <c r="D54">
        <v>0.9375</v>
      </c>
      <c r="E54">
        <v>0.9375</v>
      </c>
      <c r="F54">
        <v>0.9375</v>
      </c>
      <c r="G54">
        <v>0.9375</v>
      </c>
      <c r="H54">
        <v>0.9375</v>
      </c>
      <c r="I54">
        <v>0.875</v>
      </c>
      <c r="J54">
        <v>0.875</v>
      </c>
      <c r="K54">
        <v>0.9375</v>
      </c>
      <c r="L54">
        <v>0.99993750000000003</v>
      </c>
      <c r="M54">
        <v>0.9375</v>
      </c>
      <c r="N54">
        <v>0.9375</v>
      </c>
      <c r="O54">
        <v>0.875</v>
      </c>
      <c r="P54">
        <v>0.9375</v>
      </c>
      <c r="Q54">
        <v>0.9375</v>
      </c>
      <c r="R54">
        <v>0.9375</v>
      </c>
      <c r="S54">
        <v>0.9375</v>
      </c>
      <c r="T54">
        <v>0.9375</v>
      </c>
      <c r="U54">
        <v>0.875</v>
      </c>
      <c r="V54">
        <v>0.9375</v>
      </c>
      <c r="W54">
        <v>0.99993750000000003</v>
      </c>
      <c r="X54">
        <v>0</v>
      </c>
      <c r="Y54">
        <v>0.3125</v>
      </c>
      <c r="Z54">
        <v>0.9375</v>
      </c>
      <c r="AA54">
        <v>0.875</v>
      </c>
      <c r="AB54">
        <v>0.9375</v>
      </c>
      <c r="AC54">
        <v>0.9375</v>
      </c>
      <c r="AD54">
        <v>0.9375</v>
      </c>
      <c r="AE54">
        <v>0.9375</v>
      </c>
      <c r="AF54">
        <v>0.99993750000000003</v>
      </c>
      <c r="AG54">
        <v>0.5</v>
      </c>
      <c r="AH54">
        <v>0.9375</v>
      </c>
      <c r="AI54">
        <v>0.125</v>
      </c>
      <c r="AJ54">
        <v>0.9375</v>
      </c>
      <c r="AK54">
        <v>0.6875</v>
      </c>
      <c r="AL54">
        <v>0.25</v>
      </c>
      <c r="AM54">
        <v>0.9375</v>
      </c>
      <c r="AN54">
        <v>0.25</v>
      </c>
      <c r="AO54">
        <v>0.75</v>
      </c>
      <c r="AP54">
        <v>0.875</v>
      </c>
      <c r="AQ54">
        <v>0.9375</v>
      </c>
      <c r="AR54">
        <v>0.9375</v>
      </c>
      <c r="AS54">
        <v>0.9375</v>
      </c>
      <c r="AT54">
        <v>0.8125</v>
      </c>
      <c r="AU54">
        <v>0.875</v>
      </c>
      <c r="AV54">
        <v>0.8125</v>
      </c>
      <c r="AW54">
        <v>0.8125</v>
      </c>
      <c r="AX54">
        <v>0.875</v>
      </c>
      <c r="AY54">
        <v>0.9375</v>
      </c>
      <c r="AZ54">
        <v>0.9375</v>
      </c>
      <c r="BA54">
        <v>0.9375</v>
      </c>
      <c r="BB54">
        <v>0.875</v>
      </c>
      <c r="BC54">
        <v>0.9375</v>
      </c>
      <c r="BD54">
        <v>0.875</v>
      </c>
      <c r="BE54">
        <v>0.625</v>
      </c>
      <c r="BF54">
        <v>0.99993750000000003</v>
      </c>
      <c r="BG54">
        <v>0.99993750000000003</v>
      </c>
      <c r="BH54">
        <v>0.9375</v>
      </c>
      <c r="BI54">
        <v>0.9375</v>
      </c>
      <c r="BJ54">
        <v>0.625</v>
      </c>
      <c r="BK54">
        <v>0</v>
      </c>
      <c r="BL54">
        <v>0.99993750000000003</v>
      </c>
      <c r="BM54">
        <v>0.9375</v>
      </c>
      <c r="BN54">
        <v>0.875</v>
      </c>
      <c r="BO54">
        <v>0.9375</v>
      </c>
      <c r="BP54">
        <v>0.99993750000000003</v>
      </c>
      <c r="BQ54">
        <v>0.9375</v>
      </c>
      <c r="BR54">
        <v>0.9375</v>
      </c>
      <c r="BS54">
        <v>0.9375</v>
      </c>
      <c r="BT54">
        <v>0.9375</v>
      </c>
      <c r="BU54">
        <v>0.9375</v>
      </c>
      <c r="BV54">
        <v>0.9375</v>
      </c>
      <c r="BW54">
        <v>0.9375</v>
      </c>
      <c r="BX54">
        <f t="shared" si="2"/>
        <v>0.99993750000000003</v>
      </c>
      <c r="BY54">
        <f t="shared" si="3"/>
        <v>0</v>
      </c>
    </row>
    <row r="55" spans="1:77" ht="13.5" customHeight="1">
      <c r="A55" s="111"/>
      <c r="B55" s="94"/>
      <c r="C55" s="94"/>
      <c r="D55">
        <f>0.5/(D54+0.5)</f>
        <v>0.34782608695652173</v>
      </c>
      <c r="E55">
        <f t="shared" ref="E55:BP55" si="52">0.5/(E54+0.5)</f>
        <v>0.34782608695652173</v>
      </c>
      <c r="F55">
        <f t="shared" si="52"/>
        <v>0.34782608695652173</v>
      </c>
      <c r="G55">
        <f t="shared" si="52"/>
        <v>0.34782608695652173</v>
      </c>
      <c r="H55">
        <f t="shared" si="52"/>
        <v>0.34782608695652173</v>
      </c>
      <c r="I55">
        <f t="shared" si="52"/>
        <v>0.36363636363636365</v>
      </c>
      <c r="J55">
        <f t="shared" si="52"/>
        <v>0.36363636363636365</v>
      </c>
      <c r="K55">
        <f t="shared" si="52"/>
        <v>0.34782608695652173</v>
      </c>
      <c r="L55">
        <f t="shared" si="52"/>
        <v>0.33334722280095003</v>
      </c>
      <c r="M55">
        <f t="shared" si="52"/>
        <v>0.34782608695652173</v>
      </c>
      <c r="N55">
        <f t="shared" si="52"/>
        <v>0.34782608695652173</v>
      </c>
      <c r="O55">
        <f t="shared" si="52"/>
        <v>0.36363636363636365</v>
      </c>
      <c r="P55">
        <f t="shared" si="52"/>
        <v>0.34782608695652173</v>
      </c>
      <c r="Q55">
        <f t="shared" si="52"/>
        <v>0.34782608695652173</v>
      </c>
      <c r="R55">
        <f t="shared" si="52"/>
        <v>0.34782608695652173</v>
      </c>
      <c r="S55">
        <f t="shared" si="52"/>
        <v>0.34782608695652173</v>
      </c>
      <c r="T55">
        <f t="shared" si="52"/>
        <v>0.34782608695652173</v>
      </c>
      <c r="U55">
        <f t="shared" si="52"/>
        <v>0.36363636363636365</v>
      </c>
      <c r="V55">
        <f t="shared" si="52"/>
        <v>0.34782608695652173</v>
      </c>
      <c r="W55">
        <f t="shared" si="52"/>
        <v>0.33334722280095003</v>
      </c>
      <c r="X55">
        <f t="shared" si="52"/>
        <v>1</v>
      </c>
      <c r="Y55">
        <f t="shared" si="52"/>
        <v>0.61538461538461542</v>
      </c>
      <c r="Z55">
        <f t="shared" si="52"/>
        <v>0.34782608695652173</v>
      </c>
      <c r="AA55">
        <f t="shared" si="52"/>
        <v>0.36363636363636365</v>
      </c>
      <c r="AB55">
        <f t="shared" si="52"/>
        <v>0.34782608695652173</v>
      </c>
      <c r="AC55">
        <f t="shared" si="52"/>
        <v>0.34782608695652173</v>
      </c>
      <c r="AD55">
        <f t="shared" si="52"/>
        <v>0.34782608695652173</v>
      </c>
      <c r="AE55">
        <f t="shared" si="52"/>
        <v>0.34782608695652173</v>
      </c>
      <c r="AF55">
        <f t="shared" si="52"/>
        <v>0.33334722280095003</v>
      </c>
      <c r="AG55">
        <f t="shared" si="52"/>
        <v>0.5</v>
      </c>
      <c r="AH55">
        <f t="shared" si="52"/>
        <v>0.34782608695652173</v>
      </c>
      <c r="AI55">
        <f t="shared" si="52"/>
        <v>0.8</v>
      </c>
      <c r="AJ55">
        <f t="shared" si="52"/>
        <v>0.34782608695652173</v>
      </c>
      <c r="AK55">
        <f t="shared" si="52"/>
        <v>0.42105263157894735</v>
      </c>
      <c r="AL55">
        <f t="shared" si="52"/>
        <v>0.66666666666666663</v>
      </c>
      <c r="AM55">
        <f t="shared" si="52"/>
        <v>0.34782608695652173</v>
      </c>
      <c r="AN55">
        <f t="shared" si="52"/>
        <v>0.66666666666666663</v>
      </c>
      <c r="AO55">
        <f t="shared" si="52"/>
        <v>0.4</v>
      </c>
      <c r="AP55">
        <f t="shared" si="52"/>
        <v>0.36363636363636365</v>
      </c>
      <c r="AQ55">
        <f t="shared" si="52"/>
        <v>0.34782608695652173</v>
      </c>
      <c r="AR55">
        <f t="shared" si="52"/>
        <v>0.34782608695652173</v>
      </c>
      <c r="AS55">
        <f t="shared" si="52"/>
        <v>0.34782608695652173</v>
      </c>
      <c r="AT55">
        <f t="shared" si="52"/>
        <v>0.38095238095238093</v>
      </c>
      <c r="AU55">
        <f t="shared" si="52"/>
        <v>0.36363636363636365</v>
      </c>
      <c r="AV55">
        <f t="shared" si="52"/>
        <v>0.38095238095238093</v>
      </c>
      <c r="AW55">
        <f t="shared" si="52"/>
        <v>0.38095238095238093</v>
      </c>
      <c r="AX55">
        <f t="shared" si="52"/>
        <v>0.36363636363636365</v>
      </c>
      <c r="AY55">
        <f t="shared" si="52"/>
        <v>0.34782608695652173</v>
      </c>
      <c r="AZ55">
        <f t="shared" si="52"/>
        <v>0.34782608695652173</v>
      </c>
      <c r="BA55">
        <f t="shared" si="52"/>
        <v>0.34782608695652173</v>
      </c>
      <c r="BB55">
        <f t="shared" si="52"/>
        <v>0.36363636363636365</v>
      </c>
      <c r="BC55">
        <f t="shared" si="52"/>
        <v>0.34782608695652173</v>
      </c>
      <c r="BD55">
        <f t="shared" si="52"/>
        <v>0.36363636363636365</v>
      </c>
      <c r="BE55">
        <f t="shared" si="52"/>
        <v>0.44444444444444442</v>
      </c>
      <c r="BF55">
        <f t="shared" si="52"/>
        <v>0.33334722280095003</v>
      </c>
      <c r="BG55">
        <f t="shared" si="52"/>
        <v>0.33334722280095003</v>
      </c>
      <c r="BH55">
        <f t="shared" si="52"/>
        <v>0.34782608695652173</v>
      </c>
      <c r="BI55">
        <f t="shared" si="52"/>
        <v>0.34782608695652173</v>
      </c>
      <c r="BJ55">
        <f t="shared" si="52"/>
        <v>0.44444444444444442</v>
      </c>
      <c r="BK55">
        <f t="shared" si="52"/>
        <v>1</v>
      </c>
      <c r="BL55">
        <f t="shared" si="52"/>
        <v>0.33334722280095003</v>
      </c>
      <c r="BM55">
        <f t="shared" si="52"/>
        <v>0.34782608695652173</v>
      </c>
      <c r="BN55">
        <f t="shared" si="52"/>
        <v>0.36363636363636365</v>
      </c>
      <c r="BO55">
        <f t="shared" si="52"/>
        <v>0.34782608695652173</v>
      </c>
      <c r="BP55">
        <f t="shared" si="52"/>
        <v>0.33334722280095003</v>
      </c>
      <c r="BQ55">
        <f t="shared" ref="BQ55:BW55" si="53">0.5/(BQ54+0.5)</f>
        <v>0.34782608695652173</v>
      </c>
      <c r="BR55">
        <f t="shared" si="53"/>
        <v>0.34782608695652173</v>
      </c>
      <c r="BS55">
        <f t="shared" si="53"/>
        <v>0.34782608695652173</v>
      </c>
      <c r="BT55">
        <f t="shared" si="53"/>
        <v>0.34782608695652173</v>
      </c>
      <c r="BU55">
        <f t="shared" si="53"/>
        <v>0.34782608695652173</v>
      </c>
      <c r="BV55">
        <f t="shared" si="53"/>
        <v>0.34782608695652173</v>
      </c>
      <c r="BW55">
        <f t="shared" si="53"/>
        <v>0.34782608695652173</v>
      </c>
    </row>
    <row r="56" spans="1:77" ht="57">
      <c r="A56" s="111"/>
      <c r="B56" s="92" t="s">
        <v>100</v>
      </c>
      <c r="C56" s="92" t="s">
        <v>101</v>
      </c>
      <c r="D56">
        <v>0.98</v>
      </c>
      <c r="E56">
        <v>0.96666666666666667</v>
      </c>
      <c r="F56">
        <v>0.98</v>
      </c>
      <c r="G56">
        <v>0.96666666666666667</v>
      </c>
      <c r="H56">
        <v>0.97666666666666668</v>
      </c>
      <c r="I56">
        <v>0.96333333333333337</v>
      </c>
      <c r="J56">
        <v>0.96666666666666667</v>
      </c>
      <c r="K56">
        <v>0.96666666666666667</v>
      </c>
      <c r="L56">
        <v>0.99999993333333337</v>
      </c>
      <c r="M56">
        <v>0.99133333333333329</v>
      </c>
      <c r="N56">
        <v>0.93333333333333335</v>
      </c>
      <c r="O56">
        <v>0.9966666666666667</v>
      </c>
      <c r="P56">
        <v>0.99999993333333337</v>
      </c>
      <c r="Q56">
        <v>0.99999993333333337</v>
      </c>
      <c r="R56">
        <v>0.99999993333333337</v>
      </c>
      <c r="S56">
        <v>0.99999993333333337</v>
      </c>
      <c r="T56">
        <v>0.99999993333333337</v>
      </c>
      <c r="U56">
        <v>0.93333333333333335</v>
      </c>
      <c r="V56">
        <v>0.99999993333333337</v>
      </c>
      <c r="W56">
        <v>0.99999993333333337</v>
      </c>
      <c r="X56">
        <v>0.93333333333333335</v>
      </c>
      <c r="Y56">
        <v>0.96</v>
      </c>
      <c r="Z56">
        <v>0.95333333333333337</v>
      </c>
      <c r="AA56">
        <v>0.98</v>
      </c>
      <c r="AB56">
        <v>0.95333333333333337</v>
      </c>
      <c r="AC56">
        <v>0.98666666666666669</v>
      </c>
      <c r="AD56">
        <v>0.96666666666666667</v>
      </c>
      <c r="AE56">
        <v>0.9966666666666667</v>
      </c>
      <c r="AF56">
        <v>0.99999993333333337</v>
      </c>
      <c r="AG56">
        <v>0.8666666666666667</v>
      </c>
      <c r="AH56">
        <v>0.96666666666666667</v>
      </c>
      <c r="AI56">
        <v>0.33333333333333337</v>
      </c>
      <c r="AJ56">
        <v>0.96666666666666667</v>
      </c>
      <c r="AK56">
        <v>0.96</v>
      </c>
      <c r="AL56">
        <v>0</v>
      </c>
      <c r="AM56">
        <v>0.93333333333333335</v>
      </c>
      <c r="AN56">
        <v>0.93333333333333335</v>
      </c>
      <c r="AO56">
        <v>0.96666666666666667</v>
      </c>
      <c r="AP56">
        <v>0.95866666666666667</v>
      </c>
      <c r="AQ56">
        <v>0.99333333333333329</v>
      </c>
      <c r="AR56">
        <v>0.99333333333333329</v>
      </c>
      <c r="AS56">
        <v>0.99333333333333329</v>
      </c>
      <c r="AT56">
        <v>0.93333333333333335</v>
      </c>
      <c r="AU56">
        <v>0.98666666666666669</v>
      </c>
      <c r="AV56">
        <v>0.96666666666666667</v>
      </c>
      <c r="AW56">
        <v>0.96666666666666667</v>
      </c>
      <c r="AX56">
        <v>0.96666666666666667</v>
      </c>
      <c r="AY56">
        <v>0.99333333333333329</v>
      </c>
      <c r="AZ56">
        <v>0.99333333333333329</v>
      </c>
      <c r="BA56">
        <v>0.99333333333333329</v>
      </c>
      <c r="BB56">
        <v>0.94666666666666666</v>
      </c>
      <c r="BC56">
        <v>0.99333333333333329</v>
      </c>
      <c r="BD56">
        <v>0.98666666666666669</v>
      </c>
      <c r="BE56">
        <v>0.96666666666666667</v>
      </c>
      <c r="BF56">
        <v>0.9986666666666667</v>
      </c>
      <c r="BG56">
        <v>0.97333333333333338</v>
      </c>
      <c r="BH56">
        <v>0.9966666666666667</v>
      </c>
      <c r="BI56">
        <v>0.71766666666666667</v>
      </c>
      <c r="BJ56">
        <v>0.99333333333333329</v>
      </c>
      <c r="BK56">
        <v>0.98</v>
      </c>
      <c r="BL56">
        <v>0.97333333333333338</v>
      </c>
      <c r="BM56">
        <v>0.99999993333333337</v>
      </c>
      <c r="BN56">
        <v>0.96666666666666667</v>
      </c>
      <c r="BO56">
        <v>0.97466666666666668</v>
      </c>
      <c r="BP56">
        <v>0.9966666666666667</v>
      </c>
      <c r="BQ56">
        <v>0.97333333333333338</v>
      </c>
      <c r="BR56">
        <v>0.97333333333333338</v>
      </c>
      <c r="BS56">
        <v>0.96</v>
      </c>
      <c r="BT56">
        <v>0.96666666666666667</v>
      </c>
      <c r="BU56">
        <v>0.97333333333333338</v>
      </c>
      <c r="BV56">
        <v>0.97333333333333338</v>
      </c>
      <c r="BW56">
        <v>0.95466666666666666</v>
      </c>
      <c r="BX56">
        <f t="shared" si="2"/>
        <v>0.99999993333333337</v>
      </c>
      <c r="BY56">
        <f t="shared" si="3"/>
        <v>0</v>
      </c>
    </row>
    <row r="57" spans="1:77">
      <c r="A57" s="111"/>
      <c r="B57" s="94"/>
      <c r="C57" s="94"/>
      <c r="D57">
        <f>0.5/(D56+0.5)</f>
        <v>0.33783783783783783</v>
      </c>
      <c r="E57">
        <f t="shared" ref="E57:BP57" si="54">0.5/(E56+0.5)</f>
        <v>0.34090909090909088</v>
      </c>
      <c r="F57">
        <f t="shared" si="54"/>
        <v>0.33783783783783783</v>
      </c>
      <c r="G57">
        <f t="shared" si="54"/>
        <v>0.34090909090909088</v>
      </c>
      <c r="H57">
        <f t="shared" si="54"/>
        <v>0.33860045146726864</v>
      </c>
      <c r="I57">
        <f t="shared" si="54"/>
        <v>0.34168564920273348</v>
      </c>
      <c r="J57">
        <f t="shared" si="54"/>
        <v>0.34090909090909088</v>
      </c>
      <c r="K57">
        <f t="shared" si="54"/>
        <v>0.34090909090909088</v>
      </c>
      <c r="L57">
        <f t="shared" si="54"/>
        <v>0.3333333481481488</v>
      </c>
      <c r="M57">
        <f t="shared" si="54"/>
        <v>0.33527045149754131</v>
      </c>
      <c r="N57">
        <f t="shared" si="54"/>
        <v>0.34883720930232559</v>
      </c>
      <c r="O57">
        <f t="shared" si="54"/>
        <v>0.33407572383073497</v>
      </c>
      <c r="P57">
        <f t="shared" si="54"/>
        <v>0.3333333481481488</v>
      </c>
      <c r="Q57">
        <f t="shared" si="54"/>
        <v>0.3333333481481488</v>
      </c>
      <c r="R57">
        <f t="shared" si="54"/>
        <v>0.3333333481481488</v>
      </c>
      <c r="S57">
        <f t="shared" si="54"/>
        <v>0.3333333481481488</v>
      </c>
      <c r="T57">
        <f t="shared" si="54"/>
        <v>0.3333333481481488</v>
      </c>
      <c r="U57">
        <f t="shared" si="54"/>
        <v>0.34883720930232559</v>
      </c>
      <c r="V57">
        <f t="shared" si="54"/>
        <v>0.3333333481481488</v>
      </c>
      <c r="W57">
        <f t="shared" si="54"/>
        <v>0.3333333481481488</v>
      </c>
      <c r="X57">
        <f t="shared" si="54"/>
        <v>0.34883720930232559</v>
      </c>
      <c r="Y57">
        <f t="shared" si="54"/>
        <v>0.34246575342465752</v>
      </c>
      <c r="Z57">
        <f t="shared" si="54"/>
        <v>0.34403669724770641</v>
      </c>
      <c r="AA57">
        <f t="shared" si="54"/>
        <v>0.33783783783783783</v>
      </c>
      <c r="AB57">
        <f t="shared" si="54"/>
        <v>0.34403669724770641</v>
      </c>
      <c r="AC57">
        <f t="shared" si="54"/>
        <v>0.33632286995515692</v>
      </c>
      <c r="AD57">
        <f t="shared" si="54"/>
        <v>0.34090909090909088</v>
      </c>
      <c r="AE57">
        <f t="shared" si="54"/>
        <v>0.33407572383073497</v>
      </c>
      <c r="AF57">
        <f t="shared" si="54"/>
        <v>0.3333333481481488</v>
      </c>
      <c r="AG57">
        <f t="shared" si="54"/>
        <v>0.36585365853658536</v>
      </c>
      <c r="AH57">
        <f t="shared" si="54"/>
        <v>0.34090909090909088</v>
      </c>
      <c r="AI57">
        <f t="shared" si="54"/>
        <v>0.6</v>
      </c>
      <c r="AJ57">
        <f t="shared" si="54"/>
        <v>0.34090909090909088</v>
      </c>
      <c r="AK57">
        <f t="shared" si="54"/>
        <v>0.34246575342465752</v>
      </c>
      <c r="AL57">
        <f t="shared" si="54"/>
        <v>1</v>
      </c>
      <c r="AM57">
        <f t="shared" si="54"/>
        <v>0.34883720930232559</v>
      </c>
      <c r="AN57">
        <f t="shared" si="54"/>
        <v>0.34883720930232559</v>
      </c>
      <c r="AO57">
        <f t="shared" si="54"/>
        <v>0.34090909090909088</v>
      </c>
      <c r="AP57">
        <f t="shared" si="54"/>
        <v>0.34277879341864714</v>
      </c>
      <c r="AQ57">
        <f t="shared" si="54"/>
        <v>0.3348214285714286</v>
      </c>
      <c r="AR57">
        <f t="shared" si="54"/>
        <v>0.3348214285714286</v>
      </c>
      <c r="AS57">
        <f t="shared" si="54"/>
        <v>0.3348214285714286</v>
      </c>
      <c r="AT57">
        <f t="shared" si="54"/>
        <v>0.34883720930232559</v>
      </c>
      <c r="AU57">
        <f t="shared" si="54"/>
        <v>0.33632286995515692</v>
      </c>
      <c r="AV57">
        <f t="shared" si="54"/>
        <v>0.34090909090909088</v>
      </c>
      <c r="AW57">
        <f t="shared" si="54"/>
        <v>0.34090909090909088</v>
      </c>
      <c r="AX57">
        <f t="shared" si="54"/>
        <v>0.34090909090909088</v>
      </c>
      <c r="AY57">
        <f t="shared" si="54"/>
        <v>0.3348214285714286</v>
      </c>
      <c r="AZ57">
        <f t="shared" si="54"/>
        <v>0.3348214285714286</v>
      </c>
      <c r="BA57">
        <f t="shared" si="54"/>
        <v>0.3348214285714286</v>
      </c>
      <c r="BB57">
        <f t="shared" si="54"/>
        <v>0.34562211981566821</v>
      </c>
      <c r="BC57">
        <f t="shared" si="54"/>
        <v>0.3348214285714286</v>
      </c>
      <c r="BD57">
        <f t="shared" si="54"/>
        <v>0.33632286995515692</v>
      </c>
      <c r="BE57">
        <f t="shared" si="54"/>
        <v>0.34090909090909088</v>
      </c>
      <c r="BF57">
        <f t="shared" si="54"/>
        <v>0.33362989323843412</v>
      </c>
      <c r="BG57">
        <f t="shared" si="54"/>
        <v>0.33936651583710409</v>
      </c>
      <c r="BH57">
        <f t="shared" si="54"/>
        <v>0.33407572383073497</v>
      </c>
      <c r="BI57">
        <f t="shared" si="54"/>
        <v>0.41062140706268818</v>
      </c>
      <c r="BJ57">
        <f t="shared" si="54"/>
        <v>0.3348214285714286</v>
      </c>
      <c r="BK57">
        <f t="shared" si="54"/>
        <v>0.33783783783783783</v>
      </c>
      <c r="BL57">
        <f t="shared" si="54"/>
        <v>0.33936651583710409</v>
      </c>
      <c r="BM57">
        <f t="shared" si="54"/>
        <v>0.3333333481481488</v>
      </c>
      <c r="BN57">
        <f t="shared" si="54"/>
        <v>0.34090909090909088</v>
      </c>
      <c r="BO57">
        <f t="shared" si="54"/>
        <v>0.33905967450271246</v>
      </c>
      <c r="BP57">
        <f t="shared" si="54"/>
        <v>0.33407572383073497</v>
      </c>
      <c r="BQ57">
        <f t="shared" ref="BQ57:BW57" si="55">0.5/(BQ56+0.5)</f>
        <v>0.33936651583710409</v>
      </c>
      <c r="BR57">
        <f t="shared" si="55"/>
        <v>0.33936651583710409</v>
      </c>
      <c r="BS57">
        <f t="shared" si="55"/>
        <v>0.34246575342465752</v>
      </c>
      <c r="BT57">
        <f t="shared" si="55"/>
        <v>0.34090909090909088</v>
      </c>
      <c r="BU57">
        <f t="shared" si="55"/>
        <v>0.33936651583710409</v>
      </c>
      <c r="BV57">
        <f t="shared" si="55"/>
        <v>0.33936651583710409</v>
      </c>
      <c r="BW57">
        <f t="shared" si="55"/>
        <v>0.34372135655362052</v>
      </c>
    </row>
    <row r="58" spans="1:77" ht="42.75">
      <c r="A58" s="113"/>
      <c r="B58" s="92" t="s">
        <v>102</v>
      </c>
      <c r="C58" s="92" t="s">
        <v>53</v>
      </c>
      <c r="D58">
        <v>0.999</v>
      </c>
      <c r="E58">
        <v>0.999</v>
      </c>
      <c r="F58">
        <v>0.999</v>
      </c>
      <c r="G58">
        <v>0.999</v>
      </c>
      <c r="H58">
        <v>0.999</v>
      </c>
      <c r="I58">
        <v>0.999</v>
      </c>
      <c r="J58">
        <v>0.999</v>
      </c>
      <c r="K58">
        <v>0.999</v>
      </c>
      <c r="L58">
        <v>0.999</v>
      </c>
      <c r="M58">
        <v>0.999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0.999</v>
      </c>
      <c r="W58">
        <v>0.999</v>
      </c>
      <c r="X58">
        <v>0</v>
      </c>
      <c r="Y58">
        <v>0</v>
      </c>
      <c r="Z58">
        <v>0.999</v>
      </c>
      <c r="AA58">
        <v>0.999</v>
      </c>
      <c r="AB58">
        <v>0.999</v>
      </c>
      <c r="AC58">
        <v>0</v>
      </c>
      <c r="AD58">
        <v>0.999</v>
      </c>
      <c r="AE58">
        <v>1</v>
      </c>
      <c r="AF58">
        <v>0</v>
      </c>
      <c r="AG58">
        <v>0.999</v>
      </c>
      <c r="AH58">
        <v>0.999</v>
      </c>
      <c r="AI58">
        <v>0.999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0.999</v>
      </c>
      <c r="AS58">
        <v>0.999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0.999</v>
      </c>
      <c r="BB58">
        <v>0</v>
      </c>
      <c r="BC58">
        <v>0.999</v>
      </c>
      <c r="BD58">
        <v>0.999</v>
      </c>
      <c r="BE58">
        <v>0</v>
      </c>
      <c r="BF58">
        <v>0.999</v>
      </c>
      <c r="BG58">
        <v>0</v>
      </c>
      <c r="BH58">
        <v>0</v>
      </c>
      <c r="BI58">
        <v>1</v>
      </c>
      <c r="BJ58">
        <v>0</v>
      </c>
      <c r="BK58">
        <v>0</v>
      </c>
      <c r="BL58">
        <v>0</v>
      </c>
      <c r="BM58">
        <v>0</v>
      </c>
      <c r="BN58">
        <v>0.999</v>
      </c>
      <c r="BO58">
        <v>0.999</v>
      </c>
      <c r="BP58">
        <v>0.999</v>
      </c>
      <c r="BQ58">
        <v>0.999</v>
      </c>
      <c r="BR58">
        <v>0.999</v>
      </c>
      <c r="BS58">
        <v>0.999</v>
      </c>
      <c r="BT58">
        <v>0.999</v>
      </c>
      <c r="BU58">
        <v>0.999</v>
      </c>
      <c r="BV58">
        <v>0.999</v>
      </c>
      <c r="BW58">
        <v>0.999</v>
      </c>
      <c r="BX58">
        <f t="shared" si="2"/>
        <v>1</v>
      </c>
      <c r="BY58">
        <f t="shared" si="3"/>
        <v>0</v>
      </c>
    </row>
    <row r="59" spans="1:77">
      <c r="A59" s="113"/>
      <c r="B59" s="94"/>
      <c r="C59" s="94"/>
      <c r="D59">
        <f>0.5/(D58+0.5)</f>
        <v>0.33355570380253502</v>
      </c>
      <c r="E59">
        <f t="shared" ref="E59:BP59" si="56">0.5/(E58+0.5)</f>
        <v>0.33355570380253502</v>
      </c>
      <c r="F59">
        <f t="shared" si="56"/>
        <v>0.33355570380253502</v>
      </c>
      <c r="G59">
        <f t="shared" si="56"/>
        <v>0.33355570380253502</v>
      </c>
      <c r="H59">
        <f t="shared" si="56"/>
        <v>0.33355570380253502</v>
      </c>
      <c r="I59">
        <f t="shared" si="56"/>
        <v>0.33355570380253502</v>
      </c>
      <c r="J59">
        <f t="shared" si="56"/>
        <v>0.33355570380253502</v>
      </c>
      <c r="K59">
        <f t="shared" si="56"/>
        <v>0.33355570380253502</v>
      </c>
      <c r="L59">
        <f t="shared" si="56"/>
        <v>0.33355570380253502</v>
      </c>
      <c r="M59">
        <f t="shared" si="56"/>
        <v>0.33355570380253502</v>
      </c>
      <c r="N59">
        <f t="shared" si="56"/>
        <v>1</v>
      </c>
      <c r="O59">
        <f t="shared" si="56"/>
        <v>1</v>
      </c>
      <c r="P59">
        <f t="shared" si="56"/>
        <v>1</v>
      </c>
      <c r="Q59">
        <f t="shared" si="56"/>
        <v>1</v>
      </c>
      <c r="R59">
        <f t="shared" si="56"/>
        <v>1</v>
      </c>
      <c r="S59">
        <f t="shared" si="56"/>
        <v>1</v>
      </c>
      <c r="T59">
        <f t="shared" si="56"/>
        <v>1</v>
      </c>
      <c r="U59">
        <f t="shared" si="56"/>
        <v>1</v>
      </c>
      <c r="V59">
        <f t="shared" si="56"/>
        <v>0.33355570380253502</v>
      </c>
      <c r="W59">
        <f t="shared" si="56"/>
        <v>0.33355570380253502</v>
      </c>
      <c r="X59">
        <f t="shared" si="56"/>
        <v>1</v>
      </c>
      <c r="Y59">
        <f t="shared" si="56"/>
        <v>1</v>
      </c>
      <c r="Z59">
        <f t="shared" si="56"/>
        <v>0.33355570380253502</v>
      </c>
      <c r="AA59">
        <f t="shared" si="56"/>
        <v>0.33355570380253502</v>
      </c>
      <c r="AB59">
        <f t="shared" si="56"/>
        <v>0.33355570380253502</v>
      </c>
      <c r="AC59">
        <f t="shared" si="56"/>
        <v>1</v>
      </c>
      <c r="AD59">
        <f t="shared" si="56"/>
        <v>0.33355570380253502</v>
      </c>
      <c r="AE59">
        <f t="shared" si="56"/>
        <v>0.33333333333333331</v>
      </c>
      <c r="AF59">
        <f t="shared" si="56"/>
        <v>1</v>
      </c>
      <c r="AG59">
        <f t="shared" si="56"/>
        <v>0.33355570380253502</v>
      </c>
      <c r="AH59">
        <f t="shared" si="56"/>
        <v>0.33355570380253502</v>
      </c>
      <c r="AI59">
        <f t="shared" si="56"/>
        <v>0.33355570380253502</v>
      </c>
      <c r="AJ59">
        <f t="shared" si="56"/>
        <v>1</v>
      </c>
      <c r="AK59">
        <f t="shared" si="56"/>
        <v>1</v>
      </c>
      <c r="AL59">
        <f t="shared" si="56"/>
        <v>1</v>
      </c>
      <c r="AM59">
        <f t="shared" si="56"/>
        <v>1</v>
      </c>
      <c r="AN59">
        <f t="shared" si="56"/>
        <v>1</v>
      </c>
      <c r="AO59">
        <f t="shared" si="56"/>
        <v>1</v>
      </c>
      <c r="AP59">
        <f t="shared" si="56"/>
        <v>1</v>
      </c>
      <c r="AQ59">
        <f t="shared" si="56"/>
        <v>1</v>
      </c>
      <c r="AR59">
        <f t="shared" si="56"/>
        <v>0.33355570380253502</v>
      </c>
      <c r="AS59">
        <f t="shared" si="56"/>
        <v>0.33355570380253502</v>
      </c>
      <c r="AT59">
        <f t="shared" si="56"/>
        <v>1</v>
      </c>
      <c r="AU59">
        <f t="shared" si="56"/>
        <v>1</v>
      </c>
      <c r="AV59">
        <f t="shared" si="56"/>
        <v>1</v>
      </c>
      <c r="AW59">
        <f t="shared" si="56"/>
        <v>1</v>
      </c>
      <c r="AX59">
        <f t="shared" si="56"/>
        <v>1</v>
      </c>
      <c r="AY59">
        <f t="shared" si="56"/>
        <v>1</v>
      </c>
      <c r="AZ59">
        <f t="shared" si="56"/>
        <v>1</v>
      </c>
      <c r="BA59">
        <f t="shared" si="56"/>
        <v>0.33355570380253502</v>
      </c>
      <c r="BB59">
        <f t="shared" si="56"/>
        <v>1</v>
      </c>
      <c r="BC59">
        <f t="shared" si="56"/>
        <v>0.33355570380253502</v>
      </c>
      <c r="BD59">
        <f t="shared" si="56"/>
        <v>0.33355570380253502</v>
      </c>
      <c r="BE59">
        <f t="shared" si="56"/>
        <v>1</v>
      </c>
      <c r="BF59">
        <f t="shared" si="56"/>
        <v>0.33355570380253502</v>
      </c>
      <c r="BG59">
        <f t="shared" si="56"/>
        <v>1</v>
      </c>
      <c r="BH59">
        <f t="shared" si="56"/>
        <v>1</v>
      </c>
      <c r="BI59">
        <f t="shared" si="56"/>
        <v>0.33333333333333331</v>
      </c>
      <c r="BJ59">
        <f t="shared" si="56"/>
        <v>1</v>
      </c>
      <c r="BK59">
        <f t="shared" si="56"/>
        <v>1</v>
      </c>
      <c r="BL59">
        <f t="shared" si="56"/>
        <v>1</v>
      </c>
      <c r="BM59">
        <f t="shared" si="56"/>
        <v>1</v>
      </c>
      <c r="BN59">
        <f t="shared" si="56"/>
        <v>0.33355570380253502</v>
      </c>
      <c r="BO59">
        <f t="shared" si="56"/>
        <v>0.33355570380253502</v>
      </c>
      <c r="BP59">
        <f t="shared" si="56"/>
        <v>0.33355570380253502</v>
      </c>
      <c r="BQ59">
        <f t="shared" ref="BQ59:BW59" si="57">0.5/(BQ58+0.5)</f>
        <v>0.33355570380253502</v>
      </c>
      <c r="BR59">
        <f t="shared" si="57"/>
        <v>0.33355570380253502</v>
      </c>
      <c r="BS59">
        <f t="shared" si="57"/>
        <v>0.33355570380253502</v>
      </c>
      <c r="BT59">
        <f t="shared" si="57"/>
        <v>0.33355570380253502</v>
      </c>
      <c r="BU59">
        <f t="shared" si="57"/>
        <v>0.33355570380253502</v>
      </c>
      <c r="BV59">
        <f t="shared" si="57"/>
        <v>0.33355570380253502</v>
      </c>
      <c r="BW59">
        <f t="shared" si="57"/>
        <v>0.33355570380253502</v>
      </c>
    </row>
    <row r="60" spans="1:77" ht="42.75">
      <c r="A60" s="113"/>
      <c r="B60" s="92" t="s">
        <v>103</v>
      </c>
      <c r="C60" s="92" t="s">
        <v>53</v>
      </c>
      <c r="D60">
        <v>0.999</v>
      </c>
      <c r="E60">
        <v>0.999</v>
      </c>
      <c r="F60">
        <v>0.999</v>
      </c>
      <c r="G60">
        <v>0.999</v>
      </c>
      <c r="H60">
        <v>0.999</v>
      </c>
      <c r="I60">
        <v>0.999</v>
      </c>
      <c r="J60">
        <v>0.999</v>
      </c>
      <c r="K60">
        <v>0.999</v>
      </c>
      <c r="L60">
        <v>0.999</v>
      </c>
      <c r="M60">
        <v>0.999</v>
      </c>
      <c r="N60">
        <v>0.999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0.999</v>
      </c>
      <c r="W60">
        <v>0.999</v>
      </c>
      <c r="X60">
        <v>0</v>
      </c>
      <c r="Y60">
        <v>0.999</v>
      </c>
      <c r="Z60">
        <v>0.999</v>
      </c>
      <c r="AA60">
        <v>0.999</v>
      </c>
      <c r="AB60">
        <v>0.999</v>
      </c>
      <c r="AC60">
        <v>0.999</v>
      </c>
      <c r="AD60">
        <v>0.999</v>
      </c>
      <c r="AE60">
        <v>1</v>
      </c>
      <c r="AF60">
        <v>0.999</v>
      </c>
      <c r="AG60">
        <v>0.999</v>
      </c>
      <c r="AH60">
        <v>0.999</v>
      </c>
      <c r="AI60">
        <v>0</v>
      </c>
      <c r="AJ60">
        <v>0.999</v>
      </c>
      <c r="AK60">
        <v>0.999</v>
      </c>
      <c r="AL60">
        <v>0</v>
      </c>
      <c r="AM60">
        <v>0</v>
      </c>
      <c r="AN60">
        <v>0.999</v>
      </c>
      <c r="AO60">
        <v>0.999</v>
      </c>
      <c r="AP60">
        <v>0.999</v>
      </c>
      <c r="AQ60">
        <v>0.999</v>
      </c>
      <c r="AR60">
        <v>0.999</v>
      </c>
      <c r="AS60">
        <v>0.999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0.999</v>
      </c>
      <c r="AZ60">
        <v>0.999</v>
      </c>
      <c r="BA60">
        <v>0.999</v>
      </c>
      <c r="BB60">
        <v>0.999</v>
      </c>
      <c r="BC60">
        <v>0.999</v>
      </c>
      <c r="BD60">
        <v>0</v>
      </c>
      <c r="BE60">
        <v>0.999</v>
      </c>
      <c r="BF60">
        <v>0.999</v>
      </c>
      <c r="BG60">
        <v>0.999</v>
      </c>
      <c r="BH60">
        <v>0.999</v>
      </c>
      <c r="BI60">
        <v>0.999</v>
      </c>
      <c r="BJ60">
        <v>0.999</v>
      </c>
      <c r="BK60">
        <v>0.999</v>
      </c>
      <c r="BL60">
        <v>0.999</v>
      </c>
      <c r="BM60">
        <v>0.999</v>
      </c>
      <c r="BN60">
        <v>0</v>
      </c>
      <c r="BO60">
        <v>0.999</v>
      </c>
      <c r="BP60">
        <v>0.999</v>
      </c>
      <c r="BQ60">
        <v>0.999</v>
      </c>
      <c r="BR60">
        <v>0.999</v>
      </c>
      <c r="BS60">
        <v>0.999</v>
      </c>
      <c r="BT60">
        <v>0.999</v>
      </c>
      <c r="BU60">
        <v>0.999</v>
      </c>
      <c r="BV60">
        <v>0.999</v>
      </c>
      <c r="BW60">
        <v>0.999</v>
      </c>
      <c r="BX60">
        <f t="shared" si="2"/>
        <v>1</v>
      </c>
      <c r="BY60">
        <f t="shared" si="3"/>
        <v>0</v>
      </c>
    </row>
    <row r="61" spans="1:77">
      <c r="A61" s="113"/>
      <c r="B61" s="94"/>
      <c r="C61" s="94"/>
      <c r="D61">
        <f>0.5/(D60+0.5)</f>
        <v>0.33355570380253502</v>
      </c>
      <c r="E61">
        <f t="shared" ref="E61:BP61" si="58">0.5/(E60+0.5)</f>
        <v>0.33355570380253502</v>
      </c>
      <c r="F61">
        <f t="shared" si="58"/>
        <v>0.33355570380253502</v>
      </c>
      <c r="G61">
        <f t="shared" si="58"/>
        <v>0.33355570380253502</v>
      </c>
      <c r="H61">
        <f t="shared" si="58"/>
        <v>0.33355570380253502</v>
      </c>
      <c r="I61">
        <f t="shared" si="58"/>
        <v>0.33355570380253502</v>
      </c>
      <c r="J61">
        <f t="shared" si="58"/>
        <v>0.33355570380253502</v>
      </c>
      <c r="K61">
        <f t="shared" si="58"/>
        <v>0.33355570380253502</v>
      </c>
      <c r="L61">
        <f t="shared" si="58"/>
        <v>0.33355570380253502</v>
      </c>
      <c r="M61">
        <f t="shared" si="58"/>
        <v>0.33355570380253502</v>
      </c>
      <c r="N61">
        <f t="shared" si="58"/>
        <v>0.33355570380253502</v>
      </c>
      <c r="O61">
        <f t="shared" si="58"/>
        <v>1</v>
      </c>
      <c r="P61">
        <f t="shared" si="58"/>
        <v>1</v>
      </c>
      <c r="Q61">
        <f t="shared" si="58"/>
        <v>1</v>
      </c>
      <c r="R61">
        <f t="shared" si="58"/>
        <v>1</v>
      </c>
      <c r="S61">
        <f t="shared" si="58"/>
        <v>1</v>
      </c>
      <c r="T61">
        <f t="shared" si="58"/>
        <v>1</v>
      </c>
      <c r="U61">
        <f t="shared" si="58"/>
        <v>1</v>
      </c>
      <c r="V61">
        <f t="shared" si="58"/>
        <v>0.33355570380253502</v>
      </c>
      <c r="W61">
        <f t="shared" si="58"/>
        <v>0.33355570380253502</v>
      </c>
      <c r="X61">
        <f t="shared" si="58"/>
        <v>1</v>
      </c>
      <c r="Y61">
        <f t="shared" si="58"/>
        <v>0.33355570380253502</v>
      </c>
      <c r="Z61">
        <f t="shared" si="58"/>
        <v>0.33355570380253502</v>
      </c>
      <c r="AA61">
        <f t="shared" si="58"/>
        <v>0.33355570380253502</v>
      </c>
      <c r="AB61">
        <f t="shared" si="58"/>
        <v>0.33355570380253502</v>
      </c>
      <c r="AC61">
        <f t="shared" si="58"/>
        <v>0.33355570380253502</v>
      </c>
      <c r="AD61">
        <f t="shared" si="58"/>
        <v>0.33355570380253502</v>
      </c>
      <c r="AE61">
        <f t="shared" si="58"/>
        <v>0.33333333333333331</v>
      </c>
      <c r="AF61">
        <f t="shared" si="58"/>
        <v>0.33355570380253502</v>
      </c>
      <c r="AG61">
        <f t="shared" si="58"/>
        <v>0.33355570380253502</v>
      </c>
      <c r="AH61">
        <f t="shared" si="58"/>
        <v>0.33355570380253502</v>
      </c>
      <c r="AI61">
        <f t="shared" si="58"/>
        <v>1</v>
      </c>
      <c r="AJ61">
        <f t="shared" si="58"/>
        <v>0.33355570380253502</v>
      </c>
      <c r="AK61">
        <f t="shared" si="58"/>
        <v>0.33355570380253502</v>
      </c>
      <c r="AL61">
        <f t="shared" si="58"/>
        <v>1</v>
      </c>
      <c r="AM61">
        <f t="shared" si="58"/>
        <v>1</v>
      </c>
      <c r="AN61">
        <f t="shared" si="58"/>
        <v>0.33355570380253502</v>
      </c>
      <c r="AO61">
        <f t="shared" si="58"/>
        <v>0.33355570380253502</v>
      </c>
      <c r="AP61">
        <f t="shared" si="58"/>
        <v>0.33355570380253502</v>
      </c>
      <c r="AQ61">
        <f t="shared" si="58"/>
        <v>0.33355570380253502</v>
      </c>
      <c r="AR61">
        <f t="shared" si="58"/>
        <v>0.33355570380253502</v>
      </c>
      <c r="AS61">
        <f t="shared" si="58"/>
        <v>0.33355570380253502</v>
      </c>
      <c r="AT61">
        <f t="shared" si="58"/>
        <v>1</v>
      </c>
      <c r="AU61">
        <f t="shared" si="58"/>
        <v>1</v>
      </c>
      <c r="AV61">
        <f t="shared" si="58"/>
        <v>1</v>
      </c>
      <c r="AW61">
        <f t="shared" si="58"/>
        <v>1</v>
      </c>
      <c r="AX61">
        <f t="shared" si="58"/>
        <v>1</v>
      </c>
      <c r="AY61">
        <f t="shared" si="58"/>
        <v>0.33355570380253502</v>
      </c>
      <c r="AZ61">
        <f t="shared" si="58"/>
        <v>0.33355570380253502</v>
      </c>
      <c r="BA61">
        <f t="shared" si="58"/>
        <v>0.33355570380253502</v>
      </c>
      <c r="BB61">
        <f t="shared" si="58"/>
        <v>0.33355570380253502</v>
      </c>
      <c r="BC61">
        <f t="shared" si="58"/>
        <v>0.33355570380253502</v>
      </c>
      <c r="BD61">
        <f t="shared" si="58"/>
        <v>1</v>
      </c>
      <c r="BE61">
        <f t="shared" si="58"/>
        <v>0.33355570380253502</v>
      </c>
      <c r="BF61">
        <f t="shared" si="58"/>
        <v>0.33355570380253502</v>
      </c>
      <c r="BG61">
        <f t="shared" si="58"/>
        <v>0.33355570380253502</v>
      </c>
      <c r="BH61">
        <f t="shared" si="58"/>
        <v>0.33355570380253502</v>
      </c>
      <c r="BI61">
        <f t="shared" si="58"/>
        <v>0.33355570380253502</v>
      </c>
      <c r="BJ61">
        <f t="shared" si="58"/>
        <v>0.33355570380253502</v>
      </c>
      <c r="BK61">
        <f t="shared" si="58"/>
        <v>0.33355570380253502</v>
      </c>
      <c r="BL61">
        <f t="shared" si="58"/>
        <v>0.33355570380253502</v>
      </c>
      <c r="BM61">
        <f t="shared" si="58"/>
        <v>0.33355570380253502</v>
      </c>
      <c r="BN61">
        <f t="shared" si="58"/>
        <v>1</v>
      </c>
      <c r="BO61">
        <f t="shared" si="58"/>
        <v>0.33355570380253502</v>
      </c>
      <c r="BP61">
        <f t="shared" si="58"/>
        <v>0.33355570380253502</v>
      </c>
      <c r="BQ61">
        <f t="shared" ref="BQ61:BW61" si="59">0.5/(BQ60+0.5)</f>
        <v>0.33355570380253502</v>
      </c>
      <c r="BR61">
        <f t="shared" si="59"/>
        <v>0.33355570380253502</v>
      </c>
      <c r="BS61">
        <f t="shared" si="59"/>
        <v>0.33355570380253502</v>
      </c>
      <c r="BT61">
        <f t="shared" si="59"/>
        <v>0.33355570380253502</v>
      </c>
      <c r="BU61">
        <f t="shared" si="59"/>
        <v>0.33355570380253502</v>
      </c>
      <c r="BV61">
        <f t="shared" si="59"/>
        <v>0.33355570380253502</v>
      </c>
      <c r="BW61">
        <f t="shared" si="59"/>
        <v>0.33355570380253502</v>
      </c>
    </row>
    <row r="62" spans="1:77" ht="42.75">
      <c r="A62" s="113"/>
      <c r="B62" s="92" t="s">
        <v>104</v>
      </c>
      <c r="C62" s="92" t="s">
        <v>54</v>
      </c>
      <c r="D62">
        <v>0.5</v>
      </c>
      <c r="E62">
        <v>0.75</v>
      </c>
      <c r="F62">
        <v>0.5</v>
      </c>
      <c r="G62">
        <v>0.5</v>
      </c>
      <c r="H62">
        <v>0.5</v>
      </c>
      <c r="I62">
        <v>0.5</v>
      </c>
      <c r="J62">
        <v>0.5</v>
      </c>
      <c r="K62">
        <v>0.5</v>
      </c>
      <c r="L62">
        <v>0.99975000000000003</v>
      </c>
      <c r="M62">
        <v>0.5</v>
      </c>
      <c r="N62">
        <v>0.5</v>
      </c>
      <c r="O62">
        <v>0.5</v>
      </c>
      <c r="P62">
        <v>0.75</v>
      </c>
      <c r="Q62">
        <v>0.75</v>
      </c>
      <c r="R62">
        <v>0.75</v>
      </c>
      <c r="S62">
        <v>0.75</v>
      </c>
      <c r="T62">
        <v>0.75</v>
      </c>
      <c r="U62">
        <v>0.5</v>
      </c>
      <c r="V62">
        <v>0.99975000000000003</v>
      </c>
      <c r="W62">
        <v>0.75</v>
      </c>
      <c r="X62">
        <v>0.5</v>
      </c>
      <c r="Y62">
        <v>0.5</v>
      </c>
      <c r="Z62">
        <v>0.5</v>
      </c>
      <c r="AA62">
        <v>0.99975000000000003</v>
      </c>
      <c r="AB62">
        <v>0.75</v>
      </c>
      <c r="AC62">
        <v>0.5</v>
      </c>
      <c r="AD62">
        <v>0.75</v>
      </c>
      <c r="AE62">
        <v>0.75</v>
      </c>
      <c r="AF62">
        <v>0.75</v>
      </c>
      <c r="AG62">
        <v>0</v>
      </c>
      <c r="AH62">
        <v>0.75</v>
      </c>
      <c r="AI62">
        <v>0.5</v>
      </c>
      <c r="AJ62">
        <v>0.5</v>
      </c>
      <c r="AK62">
        <v>0.5</v>
      </c>
      <c r="AL62">
        <v>0</v>
      </c>
      <c r="AM62">
        <v>0.75</v>
      </c>
      <c r="AN62">
        <v>0.5</v>
      </c>
      <c r="AO62">
        <v>0.75</v>
      </c>
      <c r="AP62">
        <v>0.5</v>
      </c>
      <c r="AQ62">
        <v>0.99975000000000003</v>
      </c>
      <c r="AR62">
        <v>0.99975000000000003</v>
      </c>
      <c r="AS62">
        <v>0.99975000000000003</v>
      </c>
      <c r="AT62">
        <v>0.75</v>
      </c>
      <c r="AU62">
        <v>0.75</v>
      </c>
      <c r="AV62">
        <v>0.75</v>
      </c>
      <c r="AW62">
        <v>0.75</v>
      </c>
      <c r="AX62">
        <v>0.75</v>
      </c>
      <c r="AY62">
        <v>0.99975000000000003</v>
      </c>
      <c r="AZ62">
        <v>0.99975000000000003</v>
      </c>
      <c r="BA62">
        <v>0.99975000000000003</v>
      </c>
      <c r="BB62">
        <v>0.99975000000000003</v>
      </c>
      <c r="BC62">
        <v>0.99975000000000003</v>
      </c>
      <c r="BD62">
        <v>0.75</v>
      </c>
      <c r="BE62">
        <v>0.99975000000000003</v>
      </c>
      <c r="BF62">
        <v>0.99975000000000003</v>
      </c>
      <c r="BG62">
        <v>0.99975000000000003</v>
      </c>
      <c r="BH62">
        <v>0.75</v>
      </c>
      <c r="BI62">
        <v>0.75</v>
      </c>
      <c r="BJ62">
        <v>0.99975000000000003</v>
      </c>
      <c r="BK62">
        <v>0.99975000000000003</v>
      </c>
      <c r="BL62">
        <v>0.99975000000000003</v>
      </c>
      <c r="BM62">
        <v>0.99975000000000003</v>
      </c>
      <c r="BN62">
        <v>0</v>
      </c>
      <c r="BO62">
        <v>0.75</v>
      </c>
      <c r="BP62">
        <v>0.99975000000000003</v>
      </c>
      <c r="BQ62">
        <v>0.75</v>
      </c>
      <c r="BR62">
        <v>0.75</v>
      </c>
      <c r="BS62">
        <v>0.75</v>
      </c>
      <c r="BT62">
        <v>0.5</v>
      </c>
      <c r="BU62">
        <v>0.75</v>
      </c>
      <c r="BV62">
        <v>0.75</v>
      </c>
      <c r="BW62">
        <v>0.75</v>
      </c>
      <c r="BX62">
        <f t="shared" si="2"/>
        <v>0.99975000000000003</v>
      </c>
      <c r="BY62">
        <f t="shared" si="3"/>
        <v>0</v>
      </c>
    </row>
    <row r="63" spans="1:77">
      <c r="A63" s="114"/>
      <c r="B63" s="94"/>
      <c r="C63" s="94"/>
      <c r="D63">
        <f>0.5/(D62+0.5)</f>
        <v>0.5</v>
      </c>
      <c r="E63">
        <f t="shared" ref="E63:BP63" si="60">0.5/(E62+0.5)</f>
        <v>0.4</v>
      </c>
      <c r="F63">
        <f t="shared" si="60"/>
        <v>0.5</v>
      </c>
      <c r="G63">
        <f t="shared" si="60"/>
        <v>0.5</v>
      </c>
      <c r="H63">
        <f t="shared" si="60"/>
        <v>0.5</v>
      </c>
      <c r="I63">
        <f t="shared" si="60"/>
        <v>0.5</v>
      </c>
      <c r="J63">
        <f t="shared" si="60"/>
        <v>0.5</v>
      </c>
      <c r="K63">
        <f t="shared" si="60"/>
        <v>0.5</v>
      </c>
      <c r="L63">
        <f t="shared" si="60"/>
        <v>0.33338889814969158</v>
      </c>
      <c r="M63">
        <f t="shared" si="60"/>
        <v>0.5</v>
      </c>
      <c r="N63">
        <f t="shared" si="60"/>
        <v>0.5</v>
      </c>
      <c r="O63">
        <f t="shared" si="60"/>
        <v>0.5</v>
      </c>
      <c r="P63">
        <f t="shared" si="60"/>
        <v>0.4</v>
      </c>
      <c r="Q63">
        <f t="shared" si="60"/>
        <v>0.4</v>
      </c>
      <c r="R63">
        <f t="shared" si="60"/>
        <v>0.4</v>
      </c>
      <c r="S63">
        <f t="shared" si="60"/>
        <v>0.4</v>
      </c>
      <c r="T63">
        <f t="shared" si="60"/>
        <v>0.4</v>
      </c>
      <c r="U63">
        <f t="shared" si="60"/>
        <v>0.5</v>
      </c>
      <c r="V63">
        <f t="shared" si="60"/>
        <v>0.33338889814969158</v>
      </c>
      <c r="W63">
        <f t="shared" si="60"/>
        <v>0.4</v>
      </c>
      <c r="X63">
        <f t="shared" si="60"/>
        <v>0.5</v>
      </c>
      <c r="Y63">
        <f t="shared" si="60"/>
        <v>0.5</v>
      </c>
      <c r="Z63">
        <f t="shared" si="60"/>
        <v>0.5</v>
      </c>
      <c r="AA63">
        <f t="shared" si="60"/>
        <v>0.33338889814969158</v>
      </c>
      <c r="AB63">
        <f t="shared" si="60"/>
        <v>0.4</v>
      </c>
      <c r="AC63">
        <f t="shared" si="60"/>
        <v>0.5</v>
      </c>
      <c r="AD63">
        <f t="shared" si="60"/>
        <v>0.4</v>
      </c>
      <c r="AE63">
        <f t="shared" si="60"/>
        <v>0.4</v>
      </c>
      <c r="AF63">
        <f t="shared" si="60"/>
        <v>0.4</v>
      </c>
      <c r="AG63">
        <f t="shared" si="60"/>
        <v>1</v>
      </c>
      <c r="AH63">
        <f t="shared" si="60"/>
        <v>0.4</v>
      </c>
      <c r="AI63">
        <f t="shared" si="60"/>
        <v>0.5</v>
      </c>
      <c r="AJ63">
        <f t="shared" si="60"/>
        <v>0.5</v>
      </c>
      <c r="AK63">
        <f t="shared" si="60"/>
        <v>0.5</v>
      </c>
      <c r="AL63">
        <f t="shared" si="60"/>
        <v>1</v>
      </c>
      <c r="AM63">
        <f t="shared" si="60"/>
        <v>0.4</v>
      </c>
      <c r="AN63">
        <f t="shared" si="60"/>
        <v>0.5</v>
      </c>
      <c r="AO63">
        <f t="shared" si="60"/>
        <v>0.4</v>
      </c>
      <c r="AP63">
        <f t="shared" si="60"/>
        <v>0.5</v>
      </c>
      <c r="AQ63">
        <f t="shared" si="60"/>
        <v>0.33338889814969158</v>
      </c>
      <c r="AR63">
        <f t="shared" si="60"/>
        <v>0.33338889814969158</v>
      </c>
      <c r="AS63">
        <f t="shared" si="60"/>
        <v>0.33338889814969158</v>
      </c>
      <c r="AT63">
        <f t="shared" si="60"/>
        <v>0.4</v>
      </c>
      <c r="AU63">
        <f t="shared" si="60"/>
        <v>0.4</v>
      </c>
      <c r="AV63">
        <f t="shared" si="60"/>
        <v>0.4</v>
      </c>
      <c r="AW63">
        <f t="shared" si="60"/>
        <v>0.4</v>
      </c>
      <c r="AX63">
        <f t="shared" si="60"/>
        <v>0.4</v>
      </c>
      <c r="AY63">
        <f t="shared" si="60"/>
        <v>0.33338889814969158</v>
      </c>
      <c r="AZ63">
        <f t="shared" si="60"/>
        <v>0.33338889814969158</v>
      </c>
      <c r="BA63">
        <f t="shared" si="60"/>
        <v>0.33338889814969158</v>
      </c>
      <c r="BB63">
        <f t="shared" si="60"/>
        <v>0.33338889814969158</v>
      </c>
      <c r="BC63">
        <f t="shared" si="60"/>
        <v>0.33338889814969158</v>
      </c>
      <c r="BD63">
        <f t="shared" si="60"/>
        <v>0.4</v>
      </c>
      <c r="BE63">
        <f t="shared" si="60"/>
        <v>0.33338889814969158</v>
      </c>
      <c r="BF63">
        <f t="shared" si="60"/>
        <v>0.33338889814969158</v>
      </c>
      <c r="BG63">
        <f t="shared" si="60"/>
        <v>0.33338889814969158</v>
      </c>
      <c r="BH63">
        <f t="shared" si="60"/>
        <v>0.4</v>
      </c>
      <c r="BI63">
        <f t="shared" si="60"/>
        <v>0.4</v>
      </c>
      <c r="BJ63">
        <f t="shared" si="60"/>
        <v>0.33338889814969158</v>
      </c>
      <c r="BK63">
        <f t="shared" si="60"/>
        <v>0.33338889814969158</v>
      </c>
      <c r="BL63">
        <f t="shared" si="60"/>
        <v>0.33338889814969158</v>
      </c>
      <c r="BM63">
        <f t="shared" si="60"/>
        <v>0.33338889814969158</v>
      </c>
      <c r="BN63">
        <f t="shared" si="60"/>
        <v>1</v>
      </c>
      <c r="BO63">
        <f t="shared" si="60"/>
        <v>0.4</v>
      </c>
      <c r="BP63">
        <f t="shared" si="60"/>
        <v>0.33338889814969158</v>
      </c>
      <c r="BQ63">
        <f t="shared" ref="BQ63:BW63" si="61">0.5/(BQ62+0.5)</f>
        <v>0.4</v>
      </c>
      <c r="BR63">
        <f t="shared" si="61"/>
        <v>0.4</v>
      </c>
      <c r="BS63">
        <f t="shared" si="61"/>
        <v>0.4</v>
      </c>
      <c r="BT63">
        <f t="shared" si="61"/>
        <v>0.5</v>
      </c>
      <c r="BU63">
        <f t="shared" si="61"/>
        <v>0.4</v>
      </c>
      <c r="BV63">
        <f t="shared" si="61"/>
        <v>0.4</v>
      </c>
      <c r="BW63">
        <f t="shared" si="61"/>
        <v>0.4</v>
      </c>
      <c r="BX63">
        <f>MAX(BX4:BX62)</f>
        <v>1</v>
      </c>
    </row>
  </sheetData>
  <mergeCells count="14">
    <mergeCell ref="A52:A63"/>
    <mergeCell ref="A4:A9"/>
    <mergeCell ref="A10:A21"/>
    <mergeCell ref="A22:A31"/>
    <mergeCell ref="A32:A35"/>
    <mergeCell ref="A36:A51"/>
    <mergeCell ref="BE2:BM2"/>
    <mergeCell ref="BN2:BW2"/>
    <mergeCell ref="D2:N2"/>
    <mergeCell ref="O2:U2"/>
    <mergeCell ref="V2:W2"/>
    <mergeCell ref="X2:AH2"/>
    <mergeCell ref="AI2:AP2"/>
    <mergeCell ref="AQ2:BD2"/>
  </mergeCells>
  <phoneticPr fontId="1" type="noConversion"/>
  <pageMargins left="0.7" right="0.7" top="0.75" bottom="0.75" header="0.3" footer="0.3"/>
  <legacyDrawing r:id="rId1"/>
  <oleObjects>
    <oleObject progId="Equation.KSEE3" shapeId="12289" r:id="rId2"/>
  </oleObjects>
</worksheet>
</file>

<file path=xl/worksheets/sheet13.xml><?xml version="1.0" encoding="utf-8"?>
<worksheet xmlns="http://schemas.openxmlformats.org/spreadsheetml/2006/main" xmlns:r="http://schemas.openxmlformats.org/officeDocument/2006/relationships">
  <dimension ref="A1:CC155"/>
  <sheetViews>
    <sheetView workbookViewId="0">
      <selection sqref="A1:XFD3"/>
    </sheetView>
  </sheetViews>
  <sheetFormatPr defaultRowHeight="13.5"/>
  <cols>
    <col min="2" max="2" width="20.75" customWidth="1"/>
    <col min="3" max="3" width="19.625" customWidth="1"/>
    <col min="4" max="4" width="12.75" bestFit="1" customWidth="1"/>
  </cols>
  <sheetData>
    <row r="1" spans="1:81" s="81" customFormat="1" ht="15" customHeight="1">
      <c r="BX1" s="78"/>
    </row>
    <row r="2" spans="1:81" s="81" customFormat="1">
      <c r="D2" s="107" t="s">
        <v>235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 t="s">
        <v>236</v>
      </c>
      <c r="P2" s="107"/>
      <c r="Q2" s="107"/>
      <c r="R2" s="107"/>
      <c r="S2" s="107"/>
      <c r="T2" s="107"/>
      <c r="U2" s="107"/>
      <c r="V2" s="107" t="s">
        <v>237</v>
      </c>
      <c r="W2" s="107"/>
      <c r="X2" s="107" t="s">
        <v>238</v>
      </c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 t="s">
        <v>239</v>
      </c>
      <c r="AJ2" s="107"/>
      <c r="AK2" s="107"/>
      <c r="AL2" s="107"/>
      <c r="AM2" s="107"/>
      <c r="AN2" s="107"/>
      <c r="AO2" s="107"/>
      <c r="AP2" s="107"/>
      <c r="AQ2" s="107" t="s">
        <v>240</v>
      </c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 t="s">
        <v>241</v>
      </c>
      <c r="BF2" s="107"/>
      <c r="BG2" s="107"/>
      <c r="BH2" s="107"/>
      <c r="BI2" s="107"/>
      <c r="BJ2" s="107"/>
      <c r="BK2" s="107"/>
      <c r="BL2" s="107"/>
      <c r="BM2" s="107"/>
      <c r="BN2" s="107" t="s">
        <v>242</v>
      </c>
      <c r="BO2" s="107"/>
      <c r="BP2" s="107"/>
      <c r="BQ2" s="107"/>
      <c r="BR2" s="107"/>
      <c r="BS2" s="107"/>
      <c r="BT2" s="107"/>
      <c r="BU2" s="107"/>
      <c r="BV2" s="107"/>
      <c r="BW2" s="107"/>
      <c r="BX2" s="78"/>
    </row>
    <row r="3" spans="1:81" s="81" customFormat="1" ht="16.5">
      <c r="A3" s="91" t="s">
        <v>48</v>
      </c>
      <c r="B3" s="91" t="s">
        <v>49</v>
      </c>
      <c r="C3" s="91" t="s">
        <v>50</v>
      </c>
      <c r="D3" s="81" t="s">
        <v>112</v>
      </c>
      <c r="E3" s="81" t="s">
        <v>113</v>
      </c>
      <c r="F3" s="81" t="s">
        <v>114</v>
      </c>
      <c r="G3" s="81" t="s">
        <v>115</v>
      </c>
      <c r="H3" s="81" t="s">
        <v>116</v>
      </c>
      <c r="I3" s="81" t="s">
        <v>117</v>
      </c>
      <c r="J3" s="81" t="s">
        <v>118</v>
      </c>
      <c r="K3" s="81" t="s">
        <v>119</v>
      </c>
      <c r="L3" s="81" t="s">
        <v>120</v>
      </c>
      <c r="M3" s="81" t="s">
        <v>121</v>
      </c>
      <c r="N3" s="81" t="s">
        <v>122</v>
      </c>
      <c r="O3" s="81" t="s">
        <v>123</v>
      </c>
      <c r="P3" s="81" t="s">
        <v>124</v>
      </c>
      <c r="Q3" s="81" t="s">
        <v>125</v>
      </c>
      <c r="R3" s="81" t="s">
        <v>126</v>
      </c>
      <c r="S3" s="81" t="s">
        <v>127</v>
      </c>
      <c r="T3" s="81" t="s">
        <v>128</v>
      </c>
      <c r="U3" s="81" t="s">
        <v>129</v>
      </c>
      <c r="V3" s="81" t="s">
        <v>130</v>
      </c>
      <c r="W3" s="81" t="s">
        <v>131</v>
      </c>
      <c r="X3" s="81" t="s">
        <v>132</v>
      </c>
      <c r="Y3" s="81" t="s">
        <v>133</v>
      </c>
      <c r="Z3" s="81" t="s">
        <v>134</v>
      </c>
      <c r="AA3" s="81" t="s">
        <v>135</v>
      </c>
      <c r="AB3" s="81" t="s">
        <v>136</v>
      </c>
      <c r="AC3" s="81" t="s">
        <v>137</v>
      </c>
      <c r="AD3" s="81" t="s">
        <v>138</v>
      </c>
      <c r="AE3" s="81" t="s">
        <v>139</v>
      </c>
      <c r="AF3" s="81" t="s">
        <v>140</v>
      </c>
      <c r="AG3" s="81" t="s">
        <v>141</v>
      </c>
      <c r="AH3" s="81" t="s">
        <v>142</v>
      </c>
      <c r="AI3" s="81" t="s">
        <v>143</v>
      </c>
      <c r="AJ3" s="81" t="s">
        <v>144</v>
      </c>
      <c r="AK3" s="81" t="s">
        <v>145</v>
      </c>
      <c r="AL3" s="81" t="s">
        <v>146</v>
      </c>
      <c r="AM3" s="81" t="s">
        <v>147</v>
      </c>
      <c r="AN3" s="81" t="s">
        <v>148</v>
      </c>
      <c r="AO3" s="81" t="s">
        <v>143</v>
      </c>
      <c r="AP3" s="81" t="s">
        <v>149</v>
      </c>
      <c r="AQ3" s="81" t="s">
        <v>150</v>
      </c>
      <c r="AR3" s="81" t="s">
        <v>151</v>
      </c>
      <c r="AS3" s="81" t="s">
        <v>152</v>
      </c>
      <c r="AT3" s="81" t="s">
        <v>153</v>
      </c>
      <c r="AU3" s="81" t="s">
        <v>154</v>
      </c>
      <c r="AV3" s="81" t="s">
        <v>155</v>
      </c>
      <c r="AW3" s="81" t="s">
        <v>156</v>
      </c>
      <c r="AX3" s="81" t="s">
        <v>157</v>
      </c>
      <c r="AY3" s="81" t="s">
        <v>158</v>
      </c>
      <c r="AZ3" s="81" t="s">
        <v>159</v>
      </c>
      <c r="BA3" s="81" t="s">
        <v>160</v>
      </c>
      <c r="BB3" s="81" t="s">
        <v>145</v>
      </c>
      <c r="BC3" s="81" t="s">
        <v>161</v>
      </c>
      <c r="BD3" s="81" t="s">
        <v>162</v>
      </c>
      <c r="BE3" s="81" t="s">
        <v>163</v>
      </c>
      <c r="BF3" s="81" t="s">
        <v>164</v>
      </c>
      <c r="BG3" s="81" t="s">
        <v>165</v>
      </c>
      <c r="BH3" s="81" t="s">
        <v>166</v>
      </c>
      <c r="BI3" s="81" t="s">
        <v>167</v>
      </c>
      <c r="BJ3" s="81" t="s">
        <v>168</v>
      </c>
      <c r="BK3" s="81" t="s">
        <v>169</v>
      </c>
      <c r="BL3" s="81" t="s">
        <v>170</v>
      </c>
      <c r="BM3" s="81" t="s">
        <v>171</v>
      </c>
      <c r="BN3" s="81" t="s">
        <v>172</v>
      </c>
      <c r="BO3" s="81" t="s">
        <v>173</v>
      </c>
      <c r="BP3" s="81" t="s">
        <v>174</v>
      </c>
      <c r="BQ3" s="81" t="s">
        <v>145</v>
      </c>
      <c r="BR3" s="81" t="s">
        <v>175</v>
      </c>
      <c r="BS3" s="81" t="s">
        <v>176</v>
      </c>
      <c r="BT3" s="81" t="s">
        <v>177</v>
      </c>
      <c r="BU3" s="81" t="s">
        <v>178</v>
      </c>
      <c r="BV3" s="81" t="s">
        <v>179</v>
      </c>
      <c r="BW3" s="81" t="s">
        <v>180</v>
      </c>
      <c r="BX3" s="78"/>
      <c r="BY3" s="81" t="s">
        <v>243</v>
      </c>
    </row>
    <row r="4" spans="1:81" ht="28.5">
      <c r="A4" s="111" t="s">
        <v>106</v>
      </c>
      <c r="B4" s="92" t="s">
        <v>58</v>
      </c>
      <c r="C4" s="93" t="s">
        <v>54</v>
      </c>
      <c r="D4" s="81">
        <v>1</v>
      </c>
      <c r="E4" s="81">
        <v>1E-3</v>
      </c>
      <c r="F4" s="81">
        <v>1E-3</v>
      </c>
      <c r="G4" s="81">
        <v>1E-3</v>
      </c>
      <c r="H4" s="81">
        <v>1E-3</v>
      </c>
      <c r="I4" s="81">
        <v>1E-3</v>
      </c>
      <c r="J4" s="81">
        <v>1E-3</v>
      </c>
      <c r="K4" s="81">
        <v>1E-3</v>
      </c>
      <c r="L4" s="81">
        <v>1E-3</v>
      </c>
      <c r="M4" s="81">
        <v>1E-3</v>
      </c>
      <c r="N4" s="81">
        <v>1E-3</v>
      </c>
      <c r="O4" s="81">
        <v>1E-3</v>
      </c>
      <c r="P4" s="81">
        <v>1E-3</v>
      </c>
      <c r="Q4" s="81">
        <v>1E-3</v>
      </c>
      <c r="R4" s="81">
        <v>1E-3</v>
      </c>
      <c r="S4" s="81">
        <v>1E-3</v>
      </c>
      <c r="T4" s="81">
        <v>1E-3</v>
      </c>
      <c r="U4" s="81">
        <v>1E-3</v>
      </c>
      <c r="V4" s="81">
        <v>1E-3</v>
      </c>
      <c r="W4" s="81">
        <v>1E-3</v>
      </c>
      <c r="X4" s="81">
        <v>1E-3</v>
      </c>
      <c r="Y4" s="81">
        <v>1E-3</v>
      </c>
      <c r="Z4" s="81">
        <v>1E-3</v>
      </c>
      <c r="AA4" s="81">
        <v>1</v>
      </c>
      <c r="AB4" s="81">
        <v>3</v>
      </c>
      <c r="AC4" s="81">
        <v>1E-3</v>
      </c>
      <c r="AD4" s="81">
        <v>1E-3</v>
      </c>
      <c r="AE4" s="81">
        <v>1E-3</v>
      </c>
      <c r="AF4" s="81">
        <v>1E-3</v>
      </c>
      <c r="AG4" s="81">
        <v>1E-3</v>
      </c>
      <c r="AH4" s="81">
        <v>1E-3</v>
      </c>
      <c r="AI4" s="81">
        <v>1E-3</v>
      </c>
      <c r="AJ4" s="81">
        <v>1E-3</v>
      </c>
      <c r="AK4" s="81">
        <v>1E-3</v>
      </c>
      <c r="AL4" s="81">
        <v>1E-3</v>
      </c>
      <c r="AM4" s="81">
        <v>1E-3</v>
      </c>
      <c r="AN4" s="81">
        <v>1E-3</v>
      </c>
      <c r="AO4" s="81">
        <v>1E-3</v>
      </c>
      <c r="AP4" s="81">
        <v>1</v>
      </c>
      <c r="AQ4" s="81">
        <v>1E-3</v>
      </c>
      <c r="AR4" s="81">
        <v>1E-3</v>
      </c>
      <c r="AS4" s="81">
        <v>1E-3</v>
      </c>
      <c r="AT4" s="81">
        <v>1E-3</v>
      </c>
      <c r="AU4" s="81">
        <v>1E-3</v>
      </c>
      <c r="AV4" s="81">
        <v>1E-3</v>
      </c>
      <c r="AW4" s="81">
        <v>1E-3</v>
      </c>
      <c r="AX4" s="81">
        <v>1E-3</v>
      </c>
      <c r="AY4" s="81">
        <v>1E-3</v>
      </c>
      <c r="AZ4" s="81">
        <v>1E-3</v>
      </c>
      <c r="BA4" s="81">
        <v>1E-3</v>
      </c>
      <c r="BB4" s="81">
        <v>1E-3</v>
      </c>
      <c r="BC4" s="81">
        <v>1E-3</v>
      </c>
      <c r="BD4" s="81">
        <v>1E-3</v>
      </c>
      <c r="BE4" s="81">
        <v>1E-3</v>
      </c>
      <c r="BF4" s="81">
        <v>1</v>
      </c>
      <c r="BG4" s="81">
        <v>1E-3</v>
      </c>
      <c r="BH4" s="81">
        <v>1</v>
      </c>
      <c r="BI4" s="81">
        <v>1E-3</v>
      </c>
      <c r="BJ4" s="81">
        <v>1E-3</v>
      </c>
      <c r="BK4" s="81">
        <v>1E-3</v>
      </c>
      <c r="BL4" s="81">
        <v>1E-3</v>
      </c>
      <c r="BM4" s="81">
        <v>1E-3</v>
      </c>
      <c r="BN4" s="81">
        <v>1E-3</v>
      </c>
      <c r="BO4" s="81">
        <v>1E-3</v>
      </c>
      <c r="BP4" s="81">
        <v>1E-3</v>
      </c>
      <c r="BQ4" s="81">
        <v>1E-3</v>
      </c>
      <c r="BR4" s="81">
        <v>1E-3</v>
      </c>
      <c r="BS4" s="81">
        <v>1E-3</v>
      </c>
      <c r="BT4" s="81">
        <v>1E-3</v>
      </c>
      <c r="BU4" s="81">
        <v>1E-3</v>
      </c>
      <c r="BV4" s="81">
        <v>1E-3</v>
      </c>
      <c r="BW4" s="81">
        <v>1</v>
      </c>
      <c r="BX4">
        <f>MAX(D4:BW4)</f>
        <v>3</v>
      </c>
      <c r="BY4">
        <f>MIN(D4:BW4)</f>
        <v>1E-3</v>
      </c>
    </row>
    <row r="5" spans="1:81" s="81" customFormat="1" ht="18.75">
      <c r="A5" s="111"/>
      <c r="C5" s="6" t="s">
        <v>37</v>
      </c>
      <c r="D5" s="81">
        <f>(3-D4)/2.999</f>
        <v>0.66688896298766254</v>
      </c>
      <c r="E5" s="81">
        <f t="shared" ref="E5:BP5" si="0">(3-E4)/2.999</f>
        <v>1</v>
      </c>
      <c r="F5" s="81">
        <f t="shared" si="0"/>
        <v>1</v>
      </c>
      <c r="G5" s="81">
        <f t="shared" si="0"/>
        <v>1</v>
      </c>
      <c r="H5" s="81">
        <f t="shared" si="0"/>
        <v>1</v>
      </c>
      <c r="I5" s="81">
        <f t="shared" si="0"/>
        <v>1</v>
      </c>
      <c r="J5" s="81">
        <f t="shared" si="0"/>
        <v>1</v>
      </c>
      <c r="K5" s="81">
        <f t="shared" si="0"/>
        <v>1</v>
      </c>
      <c r="L5" s="81">
        <f t="shared" si="0"/>
        <v>1</v>
      </c>
      <c r="M5" s="81">
        <f t="shared" si="0"/>
        <v>1</v>
      </c>
      <c r="N5" s="81">
        <f t="shared" si="0"/>
        <v>1</v>
      </c>
      <c r="O5" s="81">
        <f t="shared" si="0"/>
        <v>1</v>
      </c>
      <c r="P5" s="81">
        <f t="shared" si="0"/>
        <v>1</v>
      </c>
      <c r="Q5" s="81">
        <f t="shared" si="0"/>
        <v>1</v>
      </c>
      <c r="R5" s="81">
        <f t="shared" si="0"/>
        <v>1</v>
      </c>
      <c r="S5" s="81">
        <f t="shared" si="0"/>
        <v>1</v>
      </c>
      <c r="T5" s="81">
        <f t="shared" si="0"/>
        <v>1</v>
      </c>
      <c r="U5" s="81">
        <f t="shared" si="0"/>
        <v>1</v>
      </c>
      <c r="V5" s="81">
        <f t="shared" si="0"/>
        <v>1</v>
      </c>
      <c r="W5" s="81">
        <f t="shared" si="0"/>
        <v>1</v>
      </c>
      <c r="X5" s="81">
        <f t="shared" si="0"/>
        <v>1</v>
      </c>
      <c r="Y5" s="81">
        <f t="shared" si="0"/>
        <v>1</v>
      </c>
      <c r="Z5" s="81">
        <f t="shared" si="0"/>
        <v>1</v>
      </c>
      <c r="AA5" s="81">
        <f t="shared" si="0"/>
        <v>0.66688896298766254</v>
      </c>
      <c r="AB5" s="81">
        <f t="shared" si="0"/>
        <v>0</v>
      </c>
      <c r="AC5" s="81">
        <f t="shared" si="0"/>
        <v>1</v>
      </c>
      <c r="AD5" s="81">
        <f t="shared" si="0"/>
        <v>1</v>
      </c>
      <c r="AE5" s="81">
        <f t="shared" si="0"/>
        <v>1</v>
      </c>
      <c r="AF5" s="81">
        <f t="shared" si="0"/>
        <v>1</v>
      </c>
      <c r="AG5" s="81">
        <f t="shared" si="0"/>
        <v>1</v>
      </c>
      <c r="AH5" s="81">
        <f t="shared" si="0"/>
        <v>1</v>
      </c>
      <c r="AI5" s="81">
        <f t="shared" si="0"/>
        <v>1</v>
      </c>
      <c r="AJ5" s="81">
        <f t="shared" si="0"/>
        <v>1</v>
      </c>
      <c r="AK5" s="81">
        <f t="shared" si="0"/>
        <v>1</v>
      </c>
      <c r="AL5" s="81">
        <f t="shared" si="0"/>
        <v>1</v>
      </c>
      <c r="AM5" s="81">
        <f t="shared" si="0"/>
        <v>1</v>
      </c>
      <c r="AN5" s="81">
        <f t="shared" si="0"/>
        <v>1</v>
      </c>
      <c r="AO5" s="81">
        <f t="shared" si="0"/>
        <v>1</v>
      </c>
      <c r="AP5" s="81">
        <f t="shared" si="0"/>
        <v>0.66688896298766254</v>
      </c>
      <c r="AQ5" s="81">
        <f t="shared" si="0"/>
        <v>1</v>
      </c>
      <c r="AR5" s="81">
        <f t="shared" si="0"/>
        <v>1</v>
      </c>
      <c r="AS5" s="81">
        <f t="shared" si="0"/>
        <v>1</v>
      </c>
      <c r="AT5" s="81">
        <f t="shared" si="0"/>
        <v>1</v>
      </c>
      <c r="AU5" s="81">
        <f t="shared" si="0"/>
        <v>1</v>
      </c>
      <c r="AV5" s="81">
        <f t="shared" si="0"/>
        <v>1</v>
      </c>
      <c r="AW5" s="81">
        <f t="shared" si="0"/>
        <v>1</v>
      </c>
      <c r="AX5" s="81">
        <f t="shared" si="0"/>
        <v>1</v>
      </c>
      <c r="AY5" s="81">
        <f t="shared" si="0"/>
        <v>1</v>
      </c>
      <c r="AZ5" s="81">
        <f t="shared" si="0"/>
        <v>1</v>
      </c>
      <c r="BA5" s="81">
        <f t="shared" si="0"/>
        <v>1</v>
      </c>
      <c r="BB5" s="81">
        <f t="shared" si="0"/>
        <v>1</v>
      </c>
      <c r="BC5" s="81">
        <f t="shared" si="0"/>
        <v>1</v>
      </c>
      <c r="BD5" s="81">
        <f t="shared" si="0"/>
        <v>1</v>
      </c>
      <c r="BE5" s="81">
        <f t="shared" si="0"/>
        <v>1</v>
      </c>
      <c r="BF5" s="81">
        <f t="shared" si="0"/>
        <v>0.66688896298766254</v>
      </c>
      <c r="BG5" s="81">
        <f t="shared" si="0"/>
        <v>1</v>
      </c>
      <c r="BH5" s="81">
        <f t="shared" si="0"/>
        <v>0.66688896298766254</v>
      </c>
      <c r="BI5" s="81">
        <f t="shared" si="0"/>
        <v>1</v>
      </c>
      <c r="BJ5" s="81">
        <f t="shared" si="0"/>
        <v>1</v>
      </c>
      <c r="BK5" s="81">
        <f t="shared" si="0"/>
        <v>1</v>
      </c>
      <c r="BL5" s="81">
        <f t="shared" si="0"/>
        <v>1</v>
      </c>
      <c r="BM5" s="81">
        <f t="shared" si="0"/>
        <v>1</v>
      </c>
      <c r="BN5" s="81">
        <f t="shared" si="0"/>
        <v>1</v>
      </c>
      <c r="BO5" s="81">
        <f t="shared" si="0"/>
        <v>1</v>
      </c>
      <c r="BP5" s="81">
        <f t="shared" si="0"/>
        <v>1</v>
      </c>
      <c r="BQ5" s="81">
        <f t="shared" ref="BQ5:BW5" si="1">(3-BQ4)/2.999</f>
        <v>1</v>
      </c>
      <c r="BR5" s="81">
        <f t="shared" si="1"/>
        <v>1</v>
      </c>
      <c r="BS5" s="81">
        <f t="shared" si="1"/>
        <v>1</v>
      </c>
      <c r="BT5" s="81">
        <f t="shared" si="1"/>
        <v>1</v>
      </c>
      <c r="BU5" s="81">
        <f t="shared" si="1"/>
        <v>1</v>
      </c>
      <c r="BV5" s="81">
        <f t="shared" si="1"/>
        <v>1</v>
      </c>
      <c r="BW5" s="81">
        <f t="shared" si="1"/>
        <v>0.66688896298766254</v>
      </c>
      <c r="BZ5" s="81">
        <f>SUM(D5:BW5)</f>
        <v>69.001333777925964</v>
      </c>
    </row>
    <row r="6" spans="1:81" s="81" customFormat="1" ht="18.75">
      <c r="A6" s="111"/>
      <c r="C6" s="6" t="s">
        <v>38</v>
      </c>
      <c r="D6" s="81">
        <f>D5/69.00133</f>
        <v>9.6648711407108026E-3</v>
      </c>
      <c r="E6" s="81">
        <f t="shared" ref="E6:BP6" si="2">E5/69.00133</f>
        <v>1.449247427549585E-2</v>
      </c>
      <c r="F6" s="81">
        <f t="shared" si="2"/>
        <v>1.449247427549585E-2</v>
      </c>
      <c r="G6" s="81">
        <f t="shared" si="2"/>
        <v>1.449247427549585E-2</v>
      </c>
      <c r="H6" s="81">
        <f t="shared" si="2"/>
        <v>1.449247427549585E-2</v>
      </c>
      <c r="I6" s="81">
        <f t="shared" si="2"/>
        <v>1.449247427549585E-2</v>
      </c>
      <c r="J6" s="81">
        <f t="shared" si="2"/>
        <v>1.449247427549585E-2</v>
      </c>
      <c r="K6" s="81">
        <f t="shared" si="2"/>
        <v>1.449247427549585E-2</v>
      </c>
      <c r="L6" s="81">
        <f t="shared" si="2"/>
        <v>1.449247427549585E-2</v>
      </c>
      <c r="M6" s="81">
        <f t="shared" si="2"/>
        <v>1.449247427549585E-2</v>
      </c>
      <c r="N6" s="81">
        <f t="shared" si="2"/>
        <v>1.449247427549585E-2</v>
      </c>
      <c r="O6" s="81">
        <f t="shared" si="2"/>
        <v>1.449247427549585E-2</v>
      </c>
      <c r="P6" s="81">
        <f t="shared" si="2"/>
        <v>1.449247427549585E-2</v>
      </c>
      <c r="Q6" s="81">
        <f t="shared" si="2"/>
        <v>1.449247427549585E-2</v>
      </c>
      <c r="R6" s="81">
        <f t="shared" si="2"/>
        <v>1.449247427549585E-2</v>
      </c>
      <c r="S6" s="81">
        <f t="shared" si="2"/>
        <v>1.449247427549585E-2</v>
      </c>
      <c r="T6" s="81">
        <f t="shared" si="2"/>
        <v>1.449247427549585E-2</v>
      </c>
      <c r="U6" s="81">
        <f t="shared" si="2"/>
        <v>1.449247427549585E-2</v>
      </c>
      <c r="V6" s="81">
        <f t="shared" si="2"/>
        <v>1.449247427549585E-2</v>
      </c>
      <c r="W6" s="81">
        <f t="shared" si="2"/>
        <v>1.449247427549585E-2</v>
      </c>
      <c r="X6" s="81">
        <f t="shared" si="2"/>
        <v>1.449247427549585E-2</v>
      </c>
      <c r="Y6" s="81">
        <f t="shared" si="2"/>
        <v>1.449247427549585E-2</v>
      </c>
      <c r="Z6" s="81">
        <f t="shared" si="2"/>
        <v>1.449247427549585E-2</v>
      </c>
      <c r="AA6" s="81">
        <f t="shared" si="2"/>
        <v>9.6648711407108026E-3</v>
      </c>
      <c r="AB6" s="81">
        <f t="shared" si="2"/>
        <v>0</v>
      </c>
      <c r="AC6" s="81">
        <f t="shared" si="2"/>
        <v>1.449247427549585E-2</v>
      </c>
      <c r="AD6" s="81">
        <f t="shared" si="2"/>
        <v>1.449247427549585E-2</v>
      </c>
      <c r="AE6" s="81">
        <f t="shared" si="2"/>
        <v>1.449247427549585E-2</v>
      </c>
      <c r="AF6" s="81">
        <f t="shared" si="2"/>
        <v>1.449247427549585E-2</v>
      </c>
      <c r="AG6" s="81">
        <f t="shared" si="2"/>
        <v>1.449247427549585E-2</v>
      </c>
      <c r="AH6" s="81">
        <f t="shared" si="2"/>
        <v>1.449247427549585E-2</v>
      </c>
      <c r="AI6" s="81">
        <f t="shared" si="2"/>
        <v>1.449247427549585E-2</v>
      </c>
      <c r="AJ6" s="81">
        <f t="shared" si="2"/>
        <v>1.449247427549585E-2</v>
      </c>
      <c r="AK6" s="81">
        <f t="shared" si="2"/>
        <v>1.449247427549585E-2</v>
      </c>
      <c r="AL6" s="81">
        <f t="shared" si="2"/>
        <v>1.449247427549585E-2</v>
      </c>
      <c r="AM6" s="81">
        <f t="shared" si="2"/>
        <v>1.449247427549585E-2</v>
      </c>
      <c r="AN6" s="81">
        <f t="shared" si="2"/>
        <v>1.449247427549585E-2</v>
      </c>
      <c r="AO6" s="81">
        <f t="shared" si="2"/>
        <v>1.449247427549585E-2</v>
      </c>
      <c r="AP6" s="81">
        <f t="shared" si="2"/>
        <v>9.6648711407108026E-3</v>
      </c>
      <c r="AQ6" s="81">
        <f t="shared" si="2"/>
        <v>1.449247427549585E-2</v>
      </c>
      <c r="AR6" s="81">
        <f t="shared" si="2"/>
        <v>1.449247427549585E-2</v>
      </c>
      <c r="AS6" s="81">
        <f t="shared" si="2"/>
        <v>1.449247427549585E-2</v>
      </c>
      <c r="AT6" s="81">
        <f t="shared" si="2"/>
        <v>1.449247427549585E-2</v>
      </c>
      <c r="AU6" s="81">
        <f t="shared" si="2"/>
        <v>1.449247427549585E-2</v>
      </c>
      <c r="AV6" s="81">
        <f t="shared" si="2"/>
        <v>1.449247427549585E-2</v>
      </c>
      <c r="AW6" s="81">
        <f t="shared" si="2"/>
        <v>1.449247427549585E-2</v>
      </c>
      <c r="AX6" s="81">
        <f t="shared" si="2"/>
        <v>1.449247427549585E-2</v>
      </c>
      <c r="AY6" s="81">
        <f t="shared" si="2"/>
        <v>1.449247427549585E-2</v>
      </c>
      <c r="AZ6" s="81">
        <f t="shared" si="2"/>
        <v>1.449247427549585E-2</v>
      </c>
      <c r="BA6" s="81">
        <f t="shared" si="2"/>
        <v>1.449247427549585E-2</v>
      </c>
      <c r="BB6" s="81">
        <f t="shared" si="2"/>
        <v>1.449247427549585E-2</v>
      </c>
      <c r="BC6" s="81">
        <f t="shared" si="2"/>
        <v>1.449247427549585E-2</v>
      </c>
      <c r="BD6" s="81">
        <f t="shared" si="2"/>
        <v>1.449247427549585E-2</v>
      </c>
      <c r="BE6" s="81">
        <f t="shared" si="2"/>
        <v>1.449247427549585E-2</v>
      </c>
      <c r="BF6" s="81">
        <f t="shared" si="2"/>
        <v>9.6648711407108026E-3</v>
      </c>
      <c r="BG6" s="81">
        <f t="shared" si="2"/>
        <v>1.449247427549585E-2</v>
      </c>
      <c r="BH6" s="81">
        <f t="shared" si="2"/>
        <v>9.6648711407108026E-3</v>
      </c>
      <c r="BI6" s="81">
        <f t="shared" si="2"/>
        <v>1.449247427549585E-2</v>
      </c>
      <c r="BJ6" s="81">
        <f t="shared" si="2"/>
        <v>1.449247427549585E-2</v>
      </c>
      <c r="BK6" s="81">
        <f t="shared" si="2"/>
        <v>1.449247427549585E-2</v>
      </c>
      <c r="BL6" s="81">
        <f t="shared" si="2"/>
        <v>1.449247427549585E-2</v>
      </c>
      <c r="BM6" s="81">
        <f t="shared" si="2"/>
        <v>1.449247427549585E-2</v>
      </c>
      <c r="BN6" s="81">
        <f t="shared" si="2"/>
        <v>1.449247427549585E-2</v>
      </c>
      <c r="BO6" s="81">
        <f t="shared" si="2"/>
        <v>1.449247427549585E-2</v>
      </c>
      <c r="BP6" s="81">
        <f t="shared" si="2"/>
        <v>1.449247427549585E-2</v>
      </c>
      <c r="BQ6" s="81">
        <f t="shared" ref="BQ6:BW6" si="3">BQ5/69.00133</f>
        <v>1.449247427549585E-2</v>
      </c>
      <c r="BR6" s="81">
        <f t="shared" si="3"/>
        <v>1.449247427549585E-2</v>
      </c>
      <c r="BS6" s="81">
        <f t="shared" si="3"/>
        <v>1.449247427549585E-2</v>
      </c>
      <c r="BT6" s="81">
        <f t="shared" si="3"/>
        <v>1.449247427549585E-2</v>
      </c>
      <c r="BU6" s="81">
        <f t="shared" si="3"/>
        <v>1.449247427549585E-2</v>
      </c>
      <c r="BV6" s="81">
        <f t="shared" si="3"/>
        <v>1.449247427549585E-2</v>
      </c>
      <c r="BW6" s="81">
        <f t="shared" si="3"/>
        <v>9.6648711407108026E-3</v>
      </c>
    </row>
    <row r="7" spans="1:81" s="81" customFormat="1" ht="18.75">
      <c r="A7" s="112"/>
      <c r="C7" s="6" t="s">
        <v>39</v>
      </c>
      <c r="D7" s="81">
        <f>LN(D6)</f>
        <v>-4.6392574989807374</v>
      </c>
      <c r="E7" s="81">
        <f t="shared" ref="E7:BP7" si="4">LN(E6)</f>
        <v>-4.2341257797738105</v>
      </c>
      <c r="F7" s="81">
        <f t="shared" si="4"/>
        <v>-4.2341257797738105</v>
      </c>
      <c r="G7" s="81">
        <f t="shared" si="4"/>
        <v>-4.2341257797738105</v>
      </c>
      <c r="H7" s="81">
        <f t="shared" si="4"/>
        <v>-4.2341257797738105</v>
      </c>
      <c r="I7" s="81">
        <f t="shared" si="4"/>
        <v>-4.2341257797738105</v>
      </c>
      <c r="J7" s="81">
        <f t="shared" si="4"/>
        <v>-4.2341257797738105</v>
      </c>
      <c r="K7" s="81">
        <f t="shared" si="4"/>
        <v>-4.2341257797738105</v>
      </c>
      <c r="L7" s="81">
        <f t="shared" si="4"/>
        <v>-4.2341257797738105</v>
      </c>
      <c r="M7" s="81">
        <f t="shared" si="4"/>
        <v>-4.2341257797738105</v>
      </c>
      <c r="N7" s="81">
        <f t="shared" si="4"/>
        <v>-4.2341257797738105</v>
      </c>
      <c r="O7" s="81">
        <f t="shared" si="4"/>
        <v>-4.2341257797738105</v>
      </c>
      <c r="P7" s="81">
        <f t="shared" si="4"/>
        <v>-4.2341257797738105</v>
      </c>
      <c r="Q7" s="81">
        <f t="shared" si="4"/>
        <v>-4.2341257797738105</v>
      </c>
      <c r="R7" s="81">
        <f t="shared" si="4"/>
        <v>-4.2341257797738105</v>
      </c>
      <c r="S7" s="81">
        <f t="shared" si="4"/>
        <v>-4.2341257797738105</v>
      </c>
      <c r="T7" s="81">
        <f t="shared" si="4"/>
        <v>-4.2341257797738105</v>
      </c>
      <c r="U7" s="81">
        <f t="shared" si="4"/>
        <v>-4.2341257797738105</v>
      </c>
      <c r="V7" s="81">
        <f t="shared" si="4"/>
        <v>-4.2341257797738105</v>
      </c>
      <c r="W7" s="81">
        <f t="shared" si="4"/>
        <v>-4.2341257797738105</v>
      </c>
      <c r="X7" s="81">
        <f t="shared" si="4"/>
        <v>-4.2341257797738105</v>
      </c>
      <c r="Y7" s="81">
        <f t="shared" si="4"/>
        <v>-4.2341257797738105</v>
      </c>
      <c r="Z7" s="81">
        <f t="shared" si="4"/>
        <v>-4.2341257797738105</v>
      </c>
      <c r="AA7" s="81">
        <f t="shared" si="4"/>
        <v>-4.6392574989807374</v>
      </c>
      <c r="AB7" s="81">
        <v>0</v>
      </c>
      <c r="AC7" s="81">
        <f t="shared" si="4"/>
        <v>-4.2341257797738105</v>
      </c>
      <c r="AD7" s="81">
        <f t="shared" si="4"/>
        <v>-4.2341257797738105</v>
      </c>
      <c r="AE7" s="81">
        <f t="shared" si="4"/>
        <v>-4.2341257797738105</v>
      </c>
      <c r="AF7" s="81">
        <f t="shared" si="4"/>
        <v>-4.2341257797738105</v>
      </c>
      <c r="AG7" s="81">
        <f t="shared" si="4"/>
        <v>-4.2341257797738105</v>
      </c>
      <c r="AH7" s="81">
        <f t="shared" si="4"/>
        <v>-4.2341257797738105</v>
      </c>
      <c r="AI7" s="81">
        <f t="shared" si="4"/>
        <v>-4.2341257797738105</v>
      </c>
      <c r="AJ7" s="81">
        <f t="shared" si="4"/>
        <v>-4.2341257797738105</v>
      </c>
      <c r="AK7" s="81">
        <f t="shared" si="4"/>
        <v>-4.2341257797738105</v>
      </c>
      <c r="AL7" s="81">
        <f t="shared" si="4"/>
        <v>-4.2341257797738105</v>
      </c>
      <c r="AM7" s="81">
        <f t="shared" si="4"/>
        <v>-4.2341257797738105</v>
      </c>
      <c r="AN7" s="81">
        <f t="shared" si="4"/>
        <v>-4.2341257797738105</v>
      </c>
      <c r="AO7" s="81">
        <f t="shared" si="4"/>
        <v>-4.2341257797738105</v>
      </c>
      <c r="AP7" s="81">
        <f t="shared" si="4"/>
        <v>-4.6392574989807374</v>
      </c>
      <c r="AQ7" s="81">
        <f t="shared" si="4"/>
        <v>-4.2341257797738105</v>
      </c>
      <c r="AR7" s="81">
        <f t="shared" si="4"/>
        <v>-4.2341257797738105</v>
      </c>
      <c r="AS7" s="81">
        <f t="shared" si="4"/>
        <v>-4.2341257797738105</v>
      </c>
      <c r="AT7" s="81">
        <f t="shared" si="4"/>
        <v>-4.2341257797738105</v>
      </c>
      <c r="AU7" s="81">
        <f t="shared" si="4"/>
        <v>-4.2341257797738105</v>
      </c>
      <c r="AV7" s="81">
        <f t="shared" si="4"/>
        <v>-4.2341257797738105</v>
      </c>
      <c r="AW7" s="81">
        <f t="shared" si="4"/>
        <v>-4.2341257797738105</v>
      </c>
      <c r="AX7" s="81">
        <f t="shared" si="4"/>
        <v>-4.2341257797738105</v>
      </c>
      <c r="AY7" s="81">
        <f t="shared" si="4"/>
        <v>-4.2341257797738105</v>
      </c>
      <c r="AZ7" s="81">
        <f t="shared" si="4"/>
        <v>-4.2341257797738105</v>
      </c>
      <c r="BA7" s="81">
        <f t="shared" si="4"/>
        <v>-4.2341257797738105</v>
      </c>
      <c r="BB7" s="81">
        <f t="shared" si="4"/>
        <v>-4.2341257797738105</v>
      </c>
      <c r="BC7" s="81">
        <f t="shared" si="4"/>
        <v>-4.2341257797738105</v>
      </c>
      <c r="BD7" s="81">
        <f t="shared" si="4"/>
        <v>-4.2341257797738105</v>
      </c>
      <c r="BE7" s="81">
        <f t="shared" si="4"/>
        <v>-4.2341257797738105</v>
      </c>
      <c r="BF7" s="81">
        <f t="shared" si="4"/>
        <v>-4.6392574989807374</v>
      </c>
      <c r="BG7" s="81">
        <f t="shared" si="4"/>
        <v>-4.2341257797738105</v>
      </c>
      <c r="BH7" s="81">
        <f t="shared" si="4"/>
        <v>-4.6392574989807374</v>
      </c>
      <c r="BI7" s="81">
        <f t="shared" si="4"/>
        <v>-4.2341257797738105</v>
      </c>
      <c r="BJ7" s="81">
        <f t="shared" si="4"/>
        <v>-4.2341257797738105</v>
      </c>
      <c r="BK7" s="81">
        <f t="shared" si="4"/>
        <v>-4.2341257797738105</v>
      </c>
      <c r="BL7" s="81">
        <f t="shared" si="4"/>
        <v>-4.2341257797738105</v>
      </c>
      <c r="BM7" s="81">
        <f t="shared" si="4"/>
        <v>-4.2341257797738105</v>
      </c>
      <c r="BN7" s="81">
        <f t="shared" si="4"/>
        <v>-4.2341257797738105</v>
      </c>
      <c r="BO7" s="81">
        <f t="shared" si="4"/>
        <v>-4.2341257797738105</v>
      </c>
      <c r="BP7" s="81">
        <f t="shared" si="4"/>
        <v>-4.2341257797738105</v>
      </c>
      <c r="BQ7" s="81">
        <f t="shared" ref="BQ7:BW7" si="5">LN(BQ6)</f>
        <v>-4.2341257797738105</v>
      </c>
      <c r="BR7" s="81">
        <f t="shared" si="5"/>
        <v>-4.2341257797738105</v>
      </c>
      <c r="BS7" s="81">
        <f t="shared" si="5"/>
        <v>-4.2341257797738105</v>
      </c>
      <c r="BT7" s="81">
        <f t="shared" si="5"/>
        <v>-4.2341257797738105</v>
      </c>
      <c r="BU7" s="81">
        <f t="shared" si="5"/>
        <v>-4.2341257797738105</v>
      </c>
      <c r="BV7" s="81">
        <f t="shared" si="5"/>
        <v>-4.2341257797738105</v>
      </c>
      <c r="BW7" s="81">
        <f t="shared" si="5"/>
        <v>-4.6392574989807374</v>
      </c>
    </row>
    <row r="8" spans="1:81" s="81" customFormat="1">
      <c r="A8" s="112"/>
      <c r="C8" s="6" t="s">
        <v>244</v>
      </c>
      <c r="D8" s="81">
        <f>-D6*D7</f>
        <v>4.4837825916225107E-2</v>
      </c>
      <c r="E8" s="81">
        <f t="shared" ref="E8:BP8" si="6">-E6*E7</f>
        <v>6.1362958942585755E-2</v>
      </c>
      <c r="F8" s="81">
        <f t="shared" si="6"/>
        <v>6.1362958942585755E-2</v>
      </c>
      <c r="G8" s="81">
        <f t="shared" si="6"/>
        <v>6.1362958942585755E-2</v>
      </c>
      <c r="H8" s="81">
        <f t="shared" si="6"/>
        <v>6.1362958942585755E-2</v>
      </c>
      <c r="I8" s="81">
        <f t="shared" si="6"/>
        <v>6.1362958942585755E-2</v>
      </c>
      <c r="J8" s="81">
        <f t="shared" si="6"/>
        <v>6.1362958942585755E-2</v>
      </c>
      <c r="K8" s="81">
        <f t="shared" si="6"/>
        <v>6.1362958942585755E-2</v>
      </c>
      <c r="L8" s="81">
        <f t="shared" si="6"/>
        <v>6.1362958942585755E-2</v>
      </c>
      <c r="M8" s="81">
        <f t="shared" si="6"/>
        <v>6.1362958942585755E-2</v>
      </c>
      <c r="N8" s="81">
        <f t="shared" si="6"/>
        <v>6.1362958942585755E-2</v>
      </c>
      <c r="O8" s="81">
        <f t="shared" si="6"/>
        <v>6.1362958942585755E-2</v>
      </c>
      <c r="P8" s="81">
        <f t="shared" si="6"/>
        <v>6.1362958942585755E-2</v>
      </c>
      <c r="Q8" s="81">
        <f t="shared" si="6"/>
        <v>6.1362958942585755E-2</v>
      </c>
      <c r="R8" s="81">
        <f t="shared" si="6"/>
        <v>6.1362958942585755E-2</v>
      </c>
      <c r="S8" s="81">
        <f t="shared" si="6"/>
        <v>6.1362958942585755E-2</v>
      </c>
      <c r="T8" s="81">
        <f t="shared" si="6"/>
        <v>6.1362958942585755E-2</v>
      </c>
      <c r="U8" s="81">
        <f t="shared" si="6"/>
        <v>6.1362958942585755E-2</v>
      </c>
      <c r="V8" s="81">
        <f t="shared" si="6"/>
        <v>6.1362958942585755E-2</v>
      </c>
      <c r="W8" s="81">
        <f t="shared" si="6"/>
        <v>6.1362958942585755E-2</v>
      </c>
      <c r="X8" s="81">
        <f t="shared" si="6"/>
        <v>6.1362958942585755E-2</v>
      </c>
      <c r="Y8" s="81">
        <f t="shared" si="6"/>
        <v>6.1362958942585755E-2</v>
      </c>
      <c r="Z8" s="81">
        <f t="shared" si="6"/>
        <v>6.1362958942585755E-2</v>
      </c>
      <c r="AA8" s="81">
        <f t="shared" si="6"/>
        <v>4.4837825916225107E-2</v>
      </c>
      <c r="AB8" s="81">
        <f t="shared" si="6"/>
        <v>0</v>
      </c>
      <c r="AC8" s="81">
        <f t="shared" si="6"/>
        <v>6.1362958942585755E-2</v>
      </c>
      <c r="AD8" s="81">
        <f t="shared" si="6"/>
        <v>6.1362958942585755E-2</v>
      </c>
      <c r="AE8" s="81">
        <f t="shared" si="6"/>
        <v>6.1362958942585755E-2</v>
      </c>
      <c r="AF8" s="81">
        <f t="shared" si="6"/>
        <v>6.1362958942585755E-2</v>
      </c>
      <c r="AG8" s="81">
        <f t="shared" si="6"/>
        <v>6.1362958942585755E-2</v>
      </c>
      <c r="AH8" s="81">
        <f t="shared" si="6"/>
        <v>6.1362958942585755E-2</v>
      </c>
      <c r="AI8" s="81">
        <f t="shared" si="6"/>
        <v>6.1362958942585755E-2</v>
      </c>
      <c r="AJ8" s="81">
        <f t="shared" si="6"/>
        <v>6.1362958942585755E-2</v>
      </c>
      <c r="AK8" s="81">
        <f t="shared" si="6"/>
        <v>6.1362958942585755E-2</v>
      </c>
      <c r="AL8" s="81">
        <f t="shared" si="6"/>
        <v>6.1362958942585755E-2</v>
      </c>
      <c r="AM8" s="81">
        <f t="shared" si="6"/>
        <v>6.1362958942585755E-2</v>
      </c>
      <c r="AN8" s="81">
        <f t="shared" si="6"/>
        <v>6.1362958942585755E-2</v>
      </c>
      <c r="AO8" s="81">
        <f t="shared" si="6"/>
        <v>6.1362958942585755E-2</v>
      </c>
      <c r="AP8" s="81">
        <f t="shared" si="6"/>
        <v>4.4837825916225107E-2</v>
      </c>
      <c r="AQ8" s="81">
        <f t="shared" si="6"/>
        <v>6.1362958942585755E-2</v>
      </c>
      <c r="AR8" s="81">
        <f t="shared" si="6"/>
        <v>6.1362958942585755E-2</v>
      </c>
      <c r="AS8" s="81">
        <f t="shared" si="6"/>
        <v>6.1362958942585755E-2</v>
      </c>
      <c r="AT8" s="81">
        <f t="shared" si="6"/>
        <v>6.1362958942585755E-2</v>
      </c>
      <c r="AU8" s="81">
        <f t="shared" si="6"/>
        <v>6.1362958942585755E-2</v>
      </c>
      <c r="AV8" s="81">
        <f t="shared" si="6"/>
        <v>6.1362958942585755E-2</v>
      </c>
      <c r="AW8" s="81">
        <f t="shared" si="6"/>
        <v>6.1362958942585755E-2</v>
      </c>
      <c r="AX8" s="81">
        <f t="shared" si="6"/>
        <v>6.1362958942585755E-2</v>
      </c>
      <c r="AY8" s="81">
        <f t="shared" si="6"/>
        <v>6.1362958942585755E-2</v>
      </c>
      <c r="AZ8" s="81">
        <f t="shared" si="6"/>
        <v>6.1362958942585755E-2</v>
      </c>
      <c r="BA8" s="81">
        <f t="shared" si="6"/>
        <v>6.1362958942585755E-2</v>
      </c>
      <c r="BB8" s="81">
        <f t="shared" si="6"/>
        <v>6.1362958942585755E-2</v>
      </c>
      <c r="BC8" s="81">
        <f t="shared" si="6"/>
        <v>6.1362958942585755E-2</v>
      </c>
      <c r="BD8" s="81">
        <f t="shared" si="6"/>
        <v>6.1362958942585755E-2</v>
      </c>
      <c r="BE8" s="81">
        <f t="shared" si="6"/>
        <v>6.1362958942585755E-2</v>
      </c>
      <c r="BF8" s="81">
        <f t="shared" si="6"/>
        <v>4.4837825916225107E-2</v>
      </c>
      <c r="BG8" s="81">
        <f t="shared" si="6"/>
        <v>6.1362958942585755E-2</v>
      </c>
      <c r="BH8" s="81">
        <f t="shared" si="6"/>
        <v>4.4837825916225107E-2</v>
      </c>
      <c r="BI8" s="81">
        <f t="shared" si="6"/>
        <v>6.1362958942585755E-2</v>
      </c>
      <c r="BJ8" s="81">
        <f t="shared" si="6"/>
        <v>6.1362958942585755E-2</v>
      </c>
      <c r="BK8" s="81">
        <f t="shared" si="6"/>
        <v>6.1362958942585755E-2</v>
      </c>
      <c r="BL8" s="81">
        <f t="shared" si="6"/>
        <v>6.1362958942585755E-2</v>
      </c>
      <c r="BM8" s="81">
        <f t="shared" si="6"/>
        <v>6.1362958942585755E-2</v>
      </c>
      <c r="BN8" s="81">
        <f t="shared" si="6"/>
        <v>6.1362958942585755E-2</v>
      </c>
      <c r="BO8" s="81">
        <f t="shared" si="6"/>
        <v>6.1362958942585755E-2</v>
      </c>
      <c r="BP8" s="81">
        <f t="shared" si="6"/>
        <v>6.1362958942585755E-2</v>
      </c>
      <c r="BQ8" s="81">
        <f t="shared" ref="BQ8:BW8" si="7">-BQ6*BQ7</f>
        <v>6.1362958942585755E-2</v>
      </c>
      <c r="BR8" s="81">
        <f t="shared" si="7"/>
        <v>6.1362958942585755E-2</v>
      </c>
      <c r="BS8" s="81">
        <f t="shared" si="7"/>
        <v>6.1362958942585755E-2</v>
      </c>
      <c r="BT8" s="81">
        <f t="shared" si="7"/>
        <v>6.1362958942585755E-2</v>
      </c>
      <c r="BU8" s="81">
        <f t="shared" si="7"/>
        <v>6.1362958942585755E-2</v>
      </c>
      <c r="BV8" s="81">
        <f t="shared" si="7"/>
        <v>6.1362958942585755E-2</v>
      </c>
      <c r="BW8" s="81">
        <f t="shared" si="7"/>
        <v>4.4837825916225107E-2</v>
      </c>
      <c r="CA8" s="81">
        <f>SUM(D8:BW8)</f>
        <v>4.2576192867654221</v>
      </c>
      <c r="CB8" s="81">
        <f>CA8/4.276666</f>
        <v>0.99554636409890851</v>
      </c>
      <c r="CC8" s="81">
        <f>(1-CB8)/4.768363</f>
        <v>9.3399682471562899E-4</v>
      </c>
    </row>
    <row r="9" spans="1:81" ht="14.25">
      <c r="A9" s="112"/>
      <c r="B9" s="92" t="s">
        <v>59</v>
      </c>
      <c r="C9" s="92" t="s">
        <v>54</v>
      </c>
      <c r="D9" s="81">
        <v>1E-3</v>
      </c>
      <c r="E9" s="81">
        <v>1E-3</v>
      </c>
      <c r="F9" s="81">
        <v>1E-3</v>
      </c>
      <c r="G9" s="81">
        <v>1E-3</v>
      </c>
      <c r="H9" s="81">
        <v>1E-3</v>
      </c>
      <c r="I9" s="81">
        <v>1E-3</v>
      </c>
      <c r="J9" s="81">
        <v>1E-3</v>
      </c>
      <c r="K9" s="81">
        <v>1E-3</v>
      </c>
      <c r="L9" s="81">
        <v>1E-3</v>
      </c>
      <c r="M9" s="81">
        <v>1E-3</v>
      </c>
      <c r="N9" s="81">
        <v>1E-3</v>
      </c>
      <c r="O9" s="81">
        <v>1E-3</v>
      </c>
      <c r="P9" s="81">
        <v>1</v>
      </c>
      <c r="Q9" s="81">
        <v>1E-3</v>
      </c>
      <c r="R9" s="81">
        <v>1</v>
      </c>
      <c r="S9" s="81">
        <v>1E-3</v>
      </c>
      <c r="T9" s="81">
        <v>1E-3</v>
      </c>
      <c r="U9" s="81">
        <v>2</v>
      </c>
      <c r="V9" s="81">
        <v>1E-3</v>
      </c>
      <c r="W9" s="81">
        <v>1</v>
      </c>
      <c r="X9" s="81">
        <v>1E-3</v>
      </c>
      <c r="Y9" s="81">
        <v>1E-3</v>
      </c>
      <c r="Z9" s="81">
        <v>1E-3</v>
      </c>
      <c r="AA9" s="81">
        <v>1E-3</v>
      </c>
      <c r="AB9" s="81">
        <v>1E-3</v>
      </c>
      <c r="AC9" s="81">
        <v>1</v>
      </c>
      <c r="AD9" s="81">
        <v>1E-3</v>
      </c>
      <c r="AE9" s="81">
        <v>2</v>
      </c>
      <c r="AF9" s="81">
        <v>1E-3</v>
      </c>
      <c r="AG9" s="81">
        <v>1</v>
      </c>
      <c r="AH9" s="81">
        <v>1E-3</v>
      </c>
      <c r="AI9" s="81">
        <v>1E-3</v>
      </c>
      <c r="AJ9" s="81">
        <v>1E-3</v>
      </c>
      <c r="AK9" s="81">
        <v>5</v>
      </c>
      <c r="AL9" s="81">
        <v>1E-3</v>
      </c>
      <c r="AM9" s="81">
        <v>1E-3</v>
      </c>
      <c r="AN9" s="81">
        <v>6</v>
      </c>
      <c r="AO9" s="81">
        <v>2</v>
      </c>
      <c r="AP9" s="81">
        <v>1E-3</v>
      </c>
      <c r="AQ9" s="81">
        <v>1E-3</v>
      </c>
      <c r="AR9" s="81">
        <v>1E-3</v>
      </c>
      <c r="AS9" s="81">
        <v>1E-3</v>
      </c>
      <c r="AT9" s="81">
        <v>1E-3</v>
      </c>
      <c r="AU9" s="81">
        <v>1E-3</v>
      </c>
      <c r="AV9" s="81">
        <v>1E-3</v>
      </c>
      <c r="AW9" s="81">
        <v>1E-3</v>
      </c>
      <c r="AX9" s="81">
        <v>1E-3</v>
      </c>
      <c r="AY9" s="81">
        <v>1E-3</v>
      </c>
      <c r="AZ9" s="81">
        <v>1E-3</v>
      </c>
      <c r="BA9" s="81">
        <v>1E-3</v>
      </c>
      <c r="BB9" s="81">
        <v>1E-3</v>
      </c>
      <c r="BC9" s="81">
        <v>1E-3</v>
      </c>
      <c r="BD9" s="81">
        <v>1E-3</v>
      </c>
      <c r="BE9" s="81">
        <v>1E-3</v>
      </c>
      <c r="BF9" s="81">
        <v>1E-3</v>
      </c>
      <c r="BG9" s="81">
        <v>1</v>
      </c>
      <c r="BH9" s="81">
        <v>2</v>
      </c>
      <c r="BI9" s="81">
        <v>1E-3</v>
      </c>
      <c r="BJ9" s="81">
        <v>1</v>
      </c>
      <c r="BK9" s="81">
        <v>1</v>
      </c>
      <c r="BL9" s="81">
        <v>1E-3</v>
      </c>
      <c r="BM9" s="81">
        <v>2</v>
      </c>
      <c r="BN9" s="81">
        <v>1E-3</v>
      </c>
      <c r="BO9" s="81">
        <v>1E-3</v>
      </c>
      <c r="BP9" s="81">
        <v>1E-3</v>
      </c>
      <c r="BQ9" s="81">
        <v>1E-3</v>
      </c>
      <c r="BR9" s="81">
        <v>1</v>
      </c>
      <c r="BS9" s="81">
        <v>1E-3</v>
      </c>
      <c r="BT9" s="81">
        <v>1E-3</v>
      </c>
      <c r="BU9" s="81">
        <v>1E-3</v>
      </c>
      <c r="BV9" s="81">
        <v>1E-3</v>
      </c>
      <c r="BW9" s="81">
        <v>1E-3</v>
      </c>
      <c r="BX9" s="81">
        <f t="shared" ref="BX9:BX149" si="8">MAX(D9:BW9)</f>
        <v>6</v>
      </c>
      <c r="BY9" s="81">
        <f t="shared" ref="BY9:BY149" si="9">MIN(D9:BW9)</f>
        <v>1E-3</v>
      </c>
      <c r="BZ9" s="81"/>
      <c r="CA9" s="81"/>
      <c r="CB9" s="81"/>
      <c r="CC9" s="81"/>
    </row>
    <row r="10" spans="1:81" s="81" customFormat="1" ht="18.75" customHeight="1">
      <c r="A10" s="119"/>
      <c r="C10" s="6" t="s">
        <v>37</v>
      </c>
      <c r="D10" s="81">
        <f>(6-D9)/5.999</f>
        <v>1</v>
      </c>
      <c r="E10" s="81">
        <f t="shared" ref="E10:BP10" si="10">(6-E9)/5.999</f>
        <v>1</v>
      </c>
      <c r="F10" s="81">
        <f t="shared" si="10"/>
        <v>1</v>
      </c>
      <c r="G10" s="81">
        <f t="shared" si="10"/>
        <v>1</v>
      </c>
      <c r="H10" s="81">
        <f t="shared" si="10"/>
        <v>1</v>
      </c>
      <c r="I10" s="81">
        <f t="shared" si="10"/>
        <v>1</v>
      </c>
      <c r="J10" s="81">
        <f t="shared" si="10"/>
        <v>1</v>
      </c>
      <c r="K10" s="81">
        <f t="shared" si="10"/>
        <v>1</v>
      </c>
      <c r="L10" s="81">
        <f t="shared" si="10"/>
        <v>1</v>
      </c>
      <c r="M10" s="81">
        <f t="shared" si="10"/>
        <v>1</v>
      </c>
      <c r="N10" s="81">
        <f t="shared" si="10"/>
        <v>1</v>
      </c>
      <c r="O10" s="81">
        <f t="shared" si="10"/>
        <v>1</v>
      </c>
      <c r="P10" s="81">
        <f t="shared" si="10"/>
        <v>0.83347224537422904</v>
      </c>
      <c r="Q10" s="81">
        <f t="shared" si="10"/>
        <v>1</v>
      </c>
      <c r="R10" s="81">
        <f t="shared" si="10"/>
        <v>0.83347224537422904</v>
      </c>
      <c r="S10" s="81">
        <f t="shared" si="10"/>
        <v>1</v>
      </c>
      <c r="T10" s="81">
        <f t="shared" si="10"/>
        <v>1</v>
      </c>
      <c r="U10" s="81">
        <f t="shared" si="10"/>
        <v>0.66677779629938327</v>
      </c>
      <c r="V10" s="81">
        <f t="shared" si="10"/>
        <v>1</v>
      </c>
      <c r="W10" s="81">
        <f t="shared" si="10"/>
        <v>0.83347224537422904</v>
      </c>
      <c r="X10" s="81">
        <f t="shared" si="10"/>
        <v>1</v>
      </c>
      <c r="Y10" s="81">
        <f t="shared" si="10"/>
        <v>1</v>
      </c>
      <c r="Z10" s="81">
        <f t="shared" si="10"/>
        <v>1</v>
      </c>
      <c r="AA10" s="81">
        <f t="shared" si="10"/>
        <v>1</v>
      </c>
      <c r="AB10" s="81">
        <f t="shared" si="10"/>
        <v>1</v>
      </c>
      <c r="AC10" s="81">
        <f t="shared" si="10"/>
        <v>0.83347224537422904</v>
      </c>
      <c r="AD10" s="81">
        <f t="shared" si="10"/>
        <v>1</v>
      </c>
      <c r="AE10" s="81">
        <f t="shared" si="10"/>
        <v>0.66677779629938327</v>
      </c>
      <c r="AF10" s="81">
        <f t="shared" si="10"/>
        <v>1</v>
      </c>
      <c r="AG10" s="81">
        <f t="shared" si="10"/>
        <v>0.83347224537422904</v>
      </c>
      <c r="AH10" s="81">
        <f t="shared" si="10"/>
        <v>1</v>
      </c>
      <c r="AI10" s="81">
        <f t="shared" si="10"/>
        <v>1</v>
      </c>
      <c r="AJ10" s="81">
        <f t="shared" si="10"/>
        <v>1</v>
      </c>
      <c r="AK10" s="81">
        <f t="shared" si="10"/>
        <v>0.16669444907484582</v>
      </c>
      <c r="AL10" s="81">
        <f t="shared" si="10"/>
        <v>1</v>
      </c>
      <c r="AM10" s="81">
        <f t="shared" si="10"/>
        <v>1</v>
      </c>
      <c r="AN10" s="81">
        <f t="shared" si="10"/>
        <v>0</v>
      </c>
      <c r="AO10" s="81">
        <f t="shared" si="10"/>
        <v>0.66677779629938327</v>
      </c>
      <c r="AP10" s="81">
        <f t="shared" si="10"/>
        <v>1</v>
      </c>
      <c r="AQ10" s="81">
        <f t="shared" si="10"/>
        <v>1</v>
      </c>
      <c r="AR10" s="81">
        <f t="shared" si="10"/>
        <v>1</v>
      </c>
      <c r="AS10" s="81">
        <f t="shared" si="10"/>
        <v>1</v>
      </c>
      <c r="AT10" s="81">
        <f t="shared" si="10"/>
        <v>1</v>
      </c>
      <c r="AU10" s="81">
        <f t="shared" si="10"/>
        <v>1</v>
      </c>
      <c r="AV10" s="81">
        <f t="shared" si="10"/>
        <v>1</v>
      </c>
      <c r="AW10" s="81">
        <f t="shared" si="10"/>
        <v>1</v>
      </c>
      <c r="AX10" s="81">
        <f t="shared" si="10"/>
        <v>1</v>
      </c>
      <c r="AY10" s="81">
        <f t="shared" si="10"/>
        <v>1</v>
      </c>
      <c r="AZ10" s="81">
        <f t="shared" si="10"/>
        <v>1</v>
      </c>
      <c r="BA10" s="81">
        <f t="shared" si="10"/>
        <v>1</v>
      </c>
      <c r="BB10" s="81">
        <f t="shared" si="10"/>
        <v>1</v>
      </c>
      <c r="BC10" s="81">
        <f t="shared" si="10"/>
        <v>1</v>
      </c>
      <c r="BD10" s="81">
        <f t="shared" si="10"/>
        <v>1</v>
      </c>
      <c r="BE10" s="81">
        <f t="shared" si="10"/>
        <v>1</v>
      </c>
      <c r="BF10" s="81">
        <f t="shared" si="10"/>
        <v>1</v>
      </c>
      <c r="BG10" s="81">
        <f t="shared" si="10"/>
        <v>0.83347224537422904</v>
      </c>
      <c r="BH10" s="81">
        <f t="shared" si="10"/>
        <v>0.66677779629938327</v>
      </c>
      <c r="BI10" s="81">
        <f t="shared" si="10"/>
        <v>1</v>
      </c>
      <c r="BJ10" s="81">
        <f t="shared" si="10"/>
        <v>0.83347224537422904</v>
      </c>
      <c r="BK10" s="81">
        <f t="shared" si="10"/>
        <v>0.83347224537422904</v>
      </c>
      <c r="BL10" s="81">
        <f t="shared" si="10"/>
        <v>1</v>
      </c>
      <c r="BM10" s="81">
        <f t="shared" si="10"/>
        <v>0.66677779629938327</v>
      </c>
      <c r="BN10" s="81">
        <f t="shared" si="10"/>
        <v>1</v>
      </c>
      <c r="BO10" s="81">
        <f t="shared" si="10"/>
        <v>1</v>
      </c>
      <c r="BP10" s="81">
        <f t="shared" si="10"/>
        <v>1</v>
      </c>
      <c r="BQ10" s="81">
        <f t="shared" ref="BQ10:BW10" si="11">(6-BQ9)/5.999</f>
        <v>1</v>
      </c>
      <c r="BR10" s="81">
        <f t="shared" si="11"/>
        <v>0.83347224537422904</v>
      </c>
      <c r="BS10" s="81">
        <f t="shared" si="11"/>
        <v>1</v>
      </c>
      <c r="BT10" s="81">
        <f t="shared" si="11"/>
        <v>1</v>
      </c>
      <c r="BU10" s="81">
        <f t="shared" si="11"/>
        <v>1</v>
      </c>
      <c r="BV10" s="81">
        <f t="shared" si="11"/>
        <v>1</v>
      </c>
      <c r="BW10" s="81">
        <f t="shared" si="11"/>
        <v>1</v>
      </c>
      <c r="BZ10" s="81">
        <f t="shared" ref="BZ10:BZ150" si="12">SUM(D10:BW10)</f>
        <v>67.001833638939843</v>
      </c>
    </row>
    <row r="11" spans="1:81" s="81" customFormat="1" ht="18.75">
      <c r="A11" s="119"/>
      <c r="C11" s="6" t="s">
        <v>38</v>
      </c>
      <c r="D11" s="81">
        <f>D10/67.00183</f>
        <v>1.4924965482286081E-2</v>
      </c>
      <c r="E11" s="81">
        <f t="shared" ref="E11:BP11" si="13">E10/67.00183</f>
        <v>1.4924965482286081E-2</v>
      </c>
      <c r="F11" s="81">
        <f t="shared" si="13"/>
        <v>1.4924965482286081E-2</v>
      </c>
      <c r="G11" s="81">
        <f t="shared" si="13"/>
        <v>1.4924965482286081E-2</v>
      </c>
      <c r="H11" s="81">
        <f t="shared" si="13"/>
        <v>1.4924965482286081E-2</v>
      </c>
      <c r="I11" s="81">
        <f t="shared" si="13"/>
        <v>1.4924965482286081E-2</v>
      </c>
      <c r="J11" s="81">
        <f t="shared" si="13"/>
        <v>1.4924965482286081E-2</v>
      </c>
      <c r="K11" s="81">
        <f t="shared" si="13"/>
        <v>1.4924965482286081E-2</v>
      </c>
      <c r="L11" s="81">
        <f t="shared" si="13"/>
        <v>1.4924965482286081E-2</v>
      </c>
      <c r="M11" s="81">
        <f t="shared" si="13"/>
        <v>1.4924965482286081E-2</v>
      </c>
      <c r="N11" s="81">
        <f t="shared" si="13"/>
        <v>1.4924965482286081E-2</v>
      </c>
      <c r="O11" s="81">
        <f t="shared" si="13"/>
        <v>1.4924965482286081E-2</v>
      </c>
      <c r="P11" s="81">
        <f t="shared" si="13"/>
        <v>1.2439544492653843E-2</v>
      </c>
      <c r="Q11" s="81">
        <f t="shared" si="13"/>
        <v>1.4924965482286081E-2</v>
      </c>
      <c r="R11" s="81">
        <f t="shared" si="13"/>
        <v>1.2439544492653843E-2</v>
      </c>
      <c r="S11" s="81">
        <f t="shared" si="13"/>
        <v>1.4924965482286081E-2</v>
      </c>
      <c r="T11" s="81">
        <f t="shared" si="13"/>
        <v>1.4924965482286081E-2</v>
      </c>
      <c r="U11" s="81">
        <f t="shared" si="13"/>
        <v>9.9516355941230757E-3</v>
      </c>
      <c r="V11" s="81">
        <f t="shared" si="13"/>
        <v>1.4924965482286081E-2</v>
      </c>
      <c r="W11" s="81">
        <f t="shared" si="13"/>
        <v>1.2439544492653843E-2</v>
      </c>
      <c r="X11" s="81">
        <f t="shared" si="13"/>
        <v>1.4924965482286081E-2</v>
      </c>
      <c r="Y11" s="81">
        <f t="shared" si="13"/>
        <v>1.4924965482286081E-2</v>
      </c>
      <c r="Z11" s="81">
        <f t="shared" si="13"/>
        <v>1.4924965482286081E-2</v>
      </c>
      <c r="AA11" s="81">
        <f t="shared" si="13"/>
        <v>1.4924965482286081E-2</v>
      </c>
      <c r="AB11" s="81">
        <f t="shared" si="13"/>
        <v>1.4924965482286081E-2</v>
      </c>
      <c r="AC11" s="81">
        <f t="shared" si="13"/>
        <v>1.2439544492653843E-2</v>
      </c>
      <c r="AD11" s="81">
        <f t="shared" si="13"/>
        <v>1.4924965482286081E-2</v>
      </c>
      <c r="AE11" s="81">
        <f t="shared" si="13"/>
        <v>9.9516355941230757E-3</v>
      </c>
      <c r="AF11" s="81">
        <f t="shared" si="13"/>
        <v>1.4924965482286081E-2</v>
      </c>
      <c r="AG11" s="81">
        <f t="shared" si="13"/>
        <v>1.2439544492653843E-2</v>
      </c>
      <c r="AH11" s="81">
        <f t="shared" si="13"/>
        <v>1.4924965482286081E-2</v>
      </c>
      <c r="AI11" s="81">
        <f t="shared" si="13"/>
        <v>1.4924965482286081E-2</v>
      </c>
      <c r="AJ11" s="81">
        <f t="shared" si="13"/>
        <v>1.4924965482286081E-2</v>
      </c>
      <c r="AK11" s="81">
        <f t="shared" si="13"/>
        <v>2.4879088985307689E-3</v>
      </c>
      <c r="AL11" s="81">
        <f t="shared" si="13"/>
        <v>1.4924965482286081E-2</v>
      </c>
      <c r="AM11" s="81">
        <f t="shared" si="13"/>
        <v>1.4924965482286081E-2</v>
      </c>
      <c r="AN11" s="81">
        <f t="shared" si="13"/>
        <v>0</v>
      </c>
      <c r="AO11" s="81">
        <f t="shared" si="13"/>
        <v>9.9516355941230757E-3</v>
      </c>
      <c r="AP11" s="81">
        <f t="shared" si="13"/>
        <v>1.4924965482286081E-2</v>
      </c>
      <c r="AQ11" s="81">
        <f t="shared" si="13"/>
        <v>1.4924965482286081E-2</v>
      </c>
      <c r="AR11" s="81">
        <f t="shared" si="13"/>
        <v>1.4924965482286081E-2</v>
      </c>
      <c r="AS11" s="81">
        <f t="shared" si="13"/>
        <v>1.4924965482286081E-2</v>
      </c>
      <c r="AT11" s="81">
        <f t="shared" si="13"/>
        <v>1.4924965482286081E-2</v>
      </c>
      <c r="AU11" s="81">
        <f t="shared" si="13"/>
        <v>1.4924965482286081E-2</v>
      </c>
      <c r="AV11" s="81">
        <f t="shared" si="13"/>
        <v>1.4924965482286081E-2</v>
      </c>
      <c r="AW11" s="81">
        <f t="shared" si="13"/>
        <v>1.4924965482286081E-2</v>
      </c>
      <c r="AX11" s="81">
        <f t="shared" si="13"/>
        <v>1.4924965482286081E-2</v>
      </c>
      <c r="AY11" s="81">
        <f t="shared" si="13"/>
        <v>1.4924965482286081E-2</v>
      </c>
      <c r="AZ11" s="81">
        <f t="shared" si="13"/>
        <v>1.4924965482286081E-2</v>
      </c>
      <c r="BA11" s="81">
        <f t="shared" si="13"/>
        <v>1.4924965482286081E-2</v>
      </c>
      <c r="BB11" s="81">
        <f t="shared" si="13"/>
        <v>1.4924965482286081E-2</v>
      </c>
      <c r="BC11" s="81">
        <f t="shared" si="13"/>
        <v>1.4924965482286081E-2</v>
      </c>
      <c r="BD11" s="81">
        <f t="shared" si="13"/>
        <v>1.4924965482286081E-2</v>
      </c>
      <c r="BE11" s="81">
        <f t="shared" si="13"/>
        <v>1.4924965482286081E-2</v>
      </c>
      <c r="BF11" s="81">
        <f t="shared" si="13"/>
        <v>1.4924965482286081E-2</v>
      </c>
      <c r="BG11" s="81">
        <f t="shared" si="13"/>
        <v>1.2439544492653843E-2</v>
      </c>
      <c r="BH11" s="81">
        <f t="shared" si="13"/>
        <v>9.9516355941230757E-3</v>
      </c>
      <c r="BI11" s="81">
        <f t="shared" si="13"/>
        <v>1.4924965482286081E-2</v>
      </c>
      <c r="BJ11" s="81">
        <f t="shared" si="13"/>
        <v>1.2439544492653843E-2</v>
      </c>
      <c r="BK11" s="81">
        <f t="shared" si="13"/>
        <v>1.2439544492653843E-2</v>
      </c>
      <c r="BL11" s="81">
        <f t="shared" si="13"/>
        <v>1.4924965482286081E-2</v>
      </c>
      <c r="BM11" s="81">
        <f t="shared" si="13"/>
        <v>9.9516355941230757E-3</v>
      </c>
      <c r="BN11" s="81">
        <f t="shared" si="13"/>
        <v>1.4924965482286081E-2</v>
      </c>
      <c r="BO11" s="81">
        <f t="shared" si="13"/>
        <v>1.4924965482286081E-2</v>
      </c>
      <c r="BP11" s="81">
        <f t="shared" si="13"/>
        <v>1.4924965482286081E-2</v>
      </c>
      <c r="BQ11" s="81">
        <f t="shared" ref="BQ11:BW11" si="14">BQ10/67.00183</f>
        <v>1.4924965482286081E-2</v>
      </c>
      <c r="BR11" s="81">
        <f t="shared" si="14"/>
        <v>1.2439544492653843E-2</v>
      </c>
      <c r="BS11" s="81">
        <f t="shared" si="14"/>
        <v>1.4924965482286081E-2</v>
      </c>
      <c r="BT11" s="81">
        <f t="shared" si="14"/>
        <v>1.4924965482286081E-2</v>
      </c>
      <c r="BU11" s="81">
        <f t="shared" si="14"/>
        <v>1.4924965482286081E-2</v>
      </c>
      <c r="BV11" s="81">
        <f t="shared" si="14"/>
        <v>1.4924965482286081E-2</v>
      </c>
      <c r="BW11" s="81">
        <f t="shared" si="14"/>
        <v>1.4924965482286081E-2</v>
      </c>
    </row>
    <row r="12" spans="1:81" s="81" customFormat="1" ht="18.75">
      <c r="A12" s="119"/>
      <c r="C12" s="6" t="s">
        <v>39</v>
      </c>
      <c r="D12" s="81">
        <f>LN(D11)</f>
        <v>-4.2047199324507964</v>
      </c>
      <c r="E12" s="81">
        <f t="shared" ref="E12:BP12" si="15">LN(E11)</f>
        <v>-4.2047199324507964</v>
      </c>
      <c r="F12" s="81">
        <f t="shared" si="15"/>
        <v>-4.2047199324507964</v>
      </c>
      <c r="G12" s="81">
        <f t="shared" si="15"/>
        <v>-4.2047199324507964</v>
      </c>
      <c r="H12" s="81">
        <f t="shared" si="15"/>
        <v>-4.2047199324507964</v>
      </c>
      <c r="I12" s="81">
        <f t="shared" si="15"/>
        <v>-4.2047199324507964</v>
      </c>
      <c r="J12" s="81">
        <f t="shared" si="15"/>
        <v>-4.2047199324507964</v>
      </c>
      <c r="K12" s="81">
        <f t="shared" si="15"/>
        <v>-4.2047199324507964</v>
      </c>
      <c r="L12" s="81">
        <f t="shared" si="15"/>
        <v>-4.2047199324507964</v>
      </c>
      <c r="M12" s="81">
        <f t="shared" si="15"/>
        <v>-4.2047199324507964</v>
      </c>
      <c r="N12" s="81">
        <f t="shared" si="15"/>
        <v>-4.2047199324507964</v>
      </c>
      <c r="O12" s="81">
        <f t="shared" si="15"/>
        <v>-4.2047199324507964</v>
      </c>
      <c r="P12" s="81">
        <f t="shared" si="15"/>
        <v>-4.3868748086876526</v>
      </c>
      <c r="Q12" s="81">
        <f t="shared" si="15"/>
        <v>-4.2047199324507964</v>
      </c>
      <c r="R12" s="81">
        <f t="shared" si="15"/>
        <v>-4.3868748086876526</v>
      </c>
      <c r="S12" s="81">
        <f t="shared" si="15"/>
        <v>-4.2047199324507964</v>
      </c>
      <c r="T12" s="81">
        <f t="shared" si="15"/>
        <v>-4.2047199324507964</v>
      </c>
      <c r="U12" s="81">
        <f t="shared" si="15"/>
        <v>-4.6100183600018623</v>
      </c>
      <c r="V12" s="81">
        <f t="shared" si="15"/>
        <v>-4.2047199324507964</v>
      </c>
      <c r="W12" s="81">
        <f t="shared" si="15"/>
        <v>-4.3868748086876526</v>
      </c>
      <c r="X12" s="81">
        <f t="shared" si="15"/>
        <v>-4.2047199324507964</v>
      </c>
      <c r="Y12" s="81">
        <f t="shared" si="15"/>
        <v>-4.2047199324507964</v>
      </c>
      <c r="Z12" s="81">
        <f t="shared" si="15"/>
        <v>-4.2047199324507964</v>
      </c>
      <c r="AA12" s="81">
        <f t="shared" si="15"/>
        <v>-4.2047199324507964</v>
      </c>
      <c r="AB12" s="81">
        <f t="shared" si="15"/>
        <v>-4.2047199324507964</v>
      </c>
      <c r="AC12" s="81">
        <f t="shared" si="15"/>
        <v>-4.3868748086876526</v>
      </c>
      <c r="AD12" s="81">
        <f t="shared" si="15"/>
        <v>-4.2047199324507964</v>
      </c>
      <c r="AE12" s="81">
        <f t="shared" si="15"/>
        <v>-4.6100183600018623</v>
      </c>
      <c r="AF12" s="81">
        <f t="shared" si="15"/>
        <v>-4.2047199324507964</v>
      </c>
      <c r="AG12" s="81">
        <f t="shared" si="15"/>
        <v>-4.3868748086876526</v>
      </c>
      <c r="AH12" s="81">
        <f t="shared" si="15"/>
        <v>-4.2047199324507964</v>
      </c>
      <c r="AI12" s="81">
        <f t="shared" si="15"/>
        <v>-4.2047199324507964</v>
      </c>
      <c r="AJ12" s="81">
        <f t="shared" si="15"/>
        <v>-4.2047199324507964</v>
      </c>
      <c r="AK12" s="81">
        <f t="shared" si="15"/>
        <v>-5.9963127211217531</v>
      </c>
      <c r="AL12" s="81">
        <f t="shared" si="15"/>
        <v>-4.2047199324507964</v>
      </c>
      <c r="AM12" s="81">
        <f t="shared" si="15"/>
        <v>-4.2047199324507964</v>
      </c>
      <c r="AN12" s="81">
        <v>0</v>
      </c>
      <c r="AO12" s="81">
        <f t="shared" si="15"/>
        <v>-4.6100183600018623</v>
      </c>
      <c r="AP12" s="81">
        <f t="shared" si="15"/>
        <v>-4.2047199324507964</v>
      </c>
      <c r="AQ12" s="81">
        <f t="shared" si="15"/>
        <v>-4.2047199324507964</v>
      </c>
      <c r="AR12" s="81">
        <f t="shared" si="15"/>
        <v>-4.2047199324507964</v>
      </c>
      <c r="AS12" s="81">
        <f t="shared" si="15"/>
        <v>-4.2047199324507964</v>
      </c>
      <c r="AT12" s="81">
        <f t="shared" si="15"/>
        <v>-4.2047199324507964</v>
      </c>
      <c r="AU12" s="81">
        <f t="shared" si="15"/>
        <v>-4.2047199324507964</v>
      </c>
      <c r="AV12" s="81">
        <f t="shared" si="15"/>
        <v>-4.2047199324507964</v>
      </c>
      <c r="AW12" s="81">
        <f t="shared" si="15"/>
        <v>-4.2047199324507964</v>
      </c>
      <c r="AX12" s="81">
        <f t="shared" si="15"/>
        <v>-4.2047199324507964</v>
      </c>
      <c r="AY12" s="81">
        <f t="shared" si="15"/>
        <v>-4.2047199324507964</v>
      </c>
      <c r="AZ12" s="81">
        <f t="shared" si="15"/>
        <v>-4.2047199324507964</v>
      </c>
      <c r="BA12" s="81">
        <f t="shared" si="15"/>
        <v>-4.2047199324507964</v>
      </c>
      <c r="BB12" s="81">
        <f t="shared" si="15"/>
        <v>-4.2047199324507964</v>
      </c>
      <c r="BC12" s="81">
        <f t="shared" si="15"/>
        <v>-4.2047199324507964</v>
      </c>
      <c r="BD12" s="81">
        <f t="shared" si="15"/>
        <v>-4.2047199324507964</v>
      </c>
      <c r="BE12" s="81">
        <f t="shared" si="15"/>
        <v>-4.2047199324507964</v>
      </c>
      <c r="BF12" s="81">
        <f t="shared" si="15"/>
        <v>-4.2047199324507964</v>
      </c>
      <c r="BG12" s="81">
        <f t="shared" si="15"/>
        <v>-4.3868748086876526</v>
      </c>
      <c r="BH12" s="81">
        <f t="shared" si="15"/>
        <v>-4.6100183600018623</v>
      </c>
      <c r="BI12" s="81">
        <f t="shared" si="15"/>
        <v>-4.2047199324507964</v>
      </c>
      <c r="BJ12" s="81">
        <f t="shared" si="15"/>
        <v>-4.3868748086876526</v>
      </c>
      <c r="BK12" s="81">
        <f t="shared" si="15"/>
        <v>-4.3868748086876526</v>
      </c>
      <c r="BL12" s="81">
        <f t="shared" si="15"/>
        <v>-4.2047199324507964</v>
      </c>
      <c r="BM12" s="81">
        <f t="shared" si="15"/>
        <v>-4.6100183600018623</v>
      </c>
      <c r="BN12" s="81">
        <f t="shared" si="15"/>
        <v>-4.2047199324507964</v>
      </c>
      <c r="BO12" s="81">
        <f t="shared" si="15"/>
        <v>-4.2047199324507964</v>
      </c>
      <c r="BP12" s="81">
        <f t="shared" si="15"/>
        <v>-4.2047199324507964</v>
      </c>
      <c r="BQ12" s="81">
        <f t="shared" ref="BQ12:BW12" si="16">LN(BQ11)</f>
        <v>-4.2047199324507964</v>
      </c>
      <c r="BR12" s="81">
        <f t="shared" si="16"/>
        <v>-4.3868748086876526</v>
      </c>
      <c r="BS12" s="81">
        <f t="shared" si="16"/>
        <v>-4.2047199324507964</v>
      </c>
      <c r="BT12" s="81">
        <f t="shared" si="16"/>
        <v>-4.2047199324507964</v>
      </c>
      <c r="BU12" s="81">
        <f t="shared" si="16"/>
        <v>-4.2047199324507964</v>
      </c>
      <c r="BV12" s="81">
        <f t="shared" si="16"/>
        <v>-4.2047199324507964</v>
      </c>
      <c r="BW12" s="81">
        <f t="shared" si="16"/>
        <v>-4.2047199324507964</v>
      </c>
    </row>
    <row r="13" spans="1:81" s="81" customFormat="1">
      <c r="A13" s="119"/>
      <c r="C13" s="6" t="s">
        <v>244</v>
      </c>
      <c r="D13" s="81">
        <f>-D11*D12</f>
        <v>6.2755299854508395E-2</v>
      </c>
      <c r="E13" s="81">
        <f t="shared" ref="E13:BP13" si="17">-E11*E12</f>
        <v>6.2755299854508395E-2</v>
      </c>
      <c r="F13" s="81">
        <f t="shared" si="17"/>
        <v>6.2755299854508395E-2</v>
      </c>
      <c r="G13" s="81">
        <f t="shared" si="17"/>
        <v>6.2755299854508395E-2</v>
      </c>
      <c r="H13" s="81">
        <f t="shared" si="17"/>
        <v>6.2755299854508395E-2</v>
      </c>
      <c r="I13" s="81">
        <f t="shared" si="17"/>
        <v>6.2755299854508395E-2</v>
      </c>
      <c r="J13" s="81">
        <f t="shared" si="17"/>
        <v>6.2755299854508395E-2</v>
      </c>
      <c r="K13" s="81">
        <f t="shared" si="17"/>
        <v>6.2755299854508395E-2</v>
      </c>
      <c r="L13" s="81">
        <f t="shared" si="17"/>
        <v>6.2755299854508395E-2</v>
      </c>
      <c r="M13" s="81">
        <f t="shared" si="17"/>
        <v>6.2755299854508395E-2</v>
      </c>
      <c r="N13" s="81">
        <f t="shared" si="17"/>
        <v>6.2755299854508395E-2</v>
      </c>
      <c r="O13" s="81">
        <f t="shared" si="17"/>
        <v>6.2755299854508395E-2</v>
      </c>
      <c r="P13" s="81">
        <f t="shared" si="17"/>
        <v>5.4570724366372371E-2</v>
      </c>
      <c r="Q13" s="81">
        <f t="shared" si="17"/>
        <v>6.2755299854508395E-2</v>
      </c>
      <c r="R13" s="81">
        <f t="shared" si="17"/>
        <v>5.4570724366372371E-2</v>
      </c>
      <c r="S13" s="81">
        <f t="shared" si="17"/>
        <v>6.2755299854508395E-2</v>
      </c>
      <c r="T13" s="81">
        <f t="shared" si="17"/>
        <v>6.2755299854508395E-2</v>
      </c>
      <c r="U13" s="81">
        <f t="shared" si="17"/>
        <v>4.5877222800955422E-2</v>
      </c>
      <c r="V13" s="81">
        <f t="shared" si="17"/>
        <v>6.2755299854508395E-2</v>
      </c>
      <c r="W13" s="81">
        <f t="shared" si="17"/>
        <v>5.4570724366372371E-2</v>
      </c>
      <c r="X13" s="81">
        <f t="shared" si="17"/>
        <v>6.2755299854508395E-2</v>
      </c>
      <c r="Y13" s="81">
        <f t="shared" si="17"/>
        <v>6.2755299854508395E-2</v>
      </c>
      <c r="Z13" s="81">
        <f t="shared" si="17"/>
        <v>6.2755299854508395E-2</v>
      </c>
      <c r="AA13" s="81">
        <f t="shared" si="17"/>
        <v>6.2755299854508395E-2</v>
      </c>
      <c r="AB13" s="81">
        <f t="shared" si="17"/>
        <v>6.2755299854508395E-2</v>
      </c>
      <c r="AC13" s="81">
        <f t="shared" si="17"/>
        <v>5.4570724366372371E-2</v>
      </c>
      <c r="AD13" s="81">
        <f t="shared" si="17"/>
        <v>6.2755299854508395E-2</v>
      </c>
      <c r="AE13" s="81">
        <f t="shared" si="17"/>
        <v>4.5877222800955422E-2</v>
      </c>
      <c r="AF13" s="81">
        <f t="shared" si="17"/>
        <v>6.2755299854508395E-2</v>
      </c>
      <c r="AG13" s="81">
        <f t="shared" si="17"/>
        <v>5.4570724366372371E-2</v>
      </c>
      <c r="AH13" s="81">
        <f t="shared" si="17"/>
        <v>6.2755299854508395E-2</v>
      </c>
      <c r="AI13" s="81">
        <f t="shared" si="17"/>
        <v>6.2755299854508395E-2</v>
      </c>
      <c r="AJ13" s="81">
        <f t="shared" si="17"/>
        <v>6.2755299854508395E-2</v>
      </c>
      <c r="AK13" s="81">
        <f t="shared" si="17"/>
        <v>1.4918279777252059E-2</v>
      </c>
      <c r="AL13" s="81">
        <f t="shared" si="17"/>
        <v>6.2755299854508395E-2</v>
      </c>
      <c r="AM13" s="81">
        <f t="shared" si="17"/>
        <v>6.2755299854508395E-2</v>
      </c>
      <c r="AN13" s="81">
        <f t="shared" si="17"/>
        <v>0</v>
      </c>
      <c r="AO13" s="81">
        <f t="shared" si="17"/>
        <v>4.5877222800955422E-2</v>
      </c>
      <c r="AP13" s="81">
        <f t="shared" si="17"/>
        <v>6.2755299854508395E-2</v>
      </c>
      <c r="AQ13" s="81">
        <f t="shared" si="17"/>
        <v>6.2755299854508395E-2</v>
      </c>
      <c r="AR13" s="81">
        <f t="shared" si="17"/>
        <v>6.2755299854508395E-2</v>
      </c>
      <c r="AS13" s="81">
        <f t="shared" si="17"/>
        <v>6.2755299854508395E-2</v>
      </c>
      <c r="AT13" s="81">
        <f t="shared" si="17"/>
        <v>6.2755299854508395E-2</v>
      </c>
      <c r="AU13" s="81">
        <f t="shared" si="17"/>
        <v>6.2755299854508395E-2</v>
      </c>
      <c r="AV13" s="81">
        <f t="shared" si="17"/>
        <v>6.2755299854508395E-2</v>
      </c>
      <c r="AW13" s="81">
        <f t="shared" si="17"/>
        <v>6.2755299854508395E-2</v>
      </c>
      <c r="AX13" s="81">
        <f t="shared" si="17"/>
        <v>6.2755299854508395E-2</v>
      </c>
      <c r="AY13" s="81">
        <f t="shared" si="17"/>
        <v>6.2755299854508395E-2</v>
      </c>
      <c r="AZ13" s="81">
        <f t="shared" si="17"/>
        <v>6.2755299854508395E-2</v>
      </c>
      <c r="BA13" s="81">
        <f t="shared" si="17"/>
        <v>6.2755299854508395E-2</v>
      </c>
      <c r="BB13" s="81">
        <f t="shared" si="17"/>
        <v>6.2755299854508395E-2</v>
      </c>
      <c r="BC13" s="81">
        <f t="shared" si="17"/>
        <v>6.2755299854508395E-2</v>
      </c>
      <c r="BD13" s="81">
        <f t="shared" si="17"/>
        <v>6.2755299854508395E-2</v>
      </c>
      <c r="BE13" s="81">
        <f t="shared" si="17"/>
        <v>6.2755299854508395E-2</v>
      </c>
      <c r="BF13" s="81">
        <f t="shared" si="17"/>
        <v>6.2755299854508395E-2</v>
      </c>
      <c r="BG13" s="81">
        <f t="shared" si="17"/>
        <v>5.4570724366372371E-2</v>
      </c>
      <c r="BH13" s="81">
        <f t="shared" si="17"/>
        <v>4.5877222800955422E-2</v>
      </c>
      <c r="BI13" s="81">
        <f t="shared" si="17"/>
        <v>6.2755299854508395E-2</v>
      </c>
      <c r="BJ13" s="81">
        <f t="shared" si="17"/>
        <v>5.4570724366372371E-2</v>
      </c>
      <c r="BK13" s="81">
        <f t="shared" si="17"/>
        <v>5.4570724366372371E-2</v>
      </c>
      <c r="BL13" s="81">
        <f t="shared" si="17"/>
        <v>6.2755299854508395E-2</v>
      </c>
      <c r="BM13" s="81">
        <f t="shared" si="17"/>
        <v>4.5877222800955422E-2</v>
      </c>
      <c r="BN13" s="81">
        <f t="shared" si="17"/>
        <v>6.2755299854508395E-2</v>
      </c>
      <c r="BO13" s="81">
        <f t="shared" si="17"/>
        <v>6.2755299854508395E-2</v>
      </c>
      <c r="BP13" s="81">
        <f t="shared" si="17"/>
        <v>6.2755299854508395E-2</v>
      </c>
      <c r="BQ13" s="81">
        <f t="shared" ref="BQ13:BW13" si="18">-BQ11*BQ12</f>
        <v>6.2755299854508395E-2</v>
      </c>
      <c r="BR13" s="81">
        <f t="shared" si="18"/>
        <v>5.4570724366372371E-2</v>
      </c>
      <c r="BS13" s="81">
        <f t="shared" si="18"/>
        <v>6.2755299854508395E-2</v>
      </c>
      <c r="BT13" s="81">
        <f t="shared" si="18"/>
        <v>6.2755299854508395E-2</v>
      </c>
      <c r="BU13" s="81">
        <f t="shared" si="18"/>
        <v>6.2755299854508395E-2</v>
      </c>
      <c r="BV13" s="81">
        <f t="shared" si="18"/>
        <v>6.2755299854508395E-2</v>
      </c>
      <c r="BW13" s="81">
        <f t="shared" si="18"/>
        <v>6.2755299854508395E-2</v>
      </c>
      <c r="CA13" s="81">
        <f t="shared" ref="CA13:CA68" si="19">SUM(D13:BW13)</f>
        <v>4.2497377049318521</v>
      </c>
      <c r="CB13" s="81">
        <f t="shared" ref="CB13:CB68" si="20">CA13/4.276666</f>
        <v>0.99370343742809297</v>
      </c>
      <c r="CC13" s="81">
        <f t="shared" ref="CC13:CC68" si="21">(1-CB13)/4.768363</f>
        <v>1.3204872556697189E-3</v>
      </c>
    </row>
    <row r="14" spans="1:81" ht="28.5">
      <c r="A14" s="119"/>
      <c r="B14" s="92" t="s">
        <v>60</v>
      </c>
      <c r="C14" s="92" t="s">
        <v>52</v>
      </c>
      <c r="D14" s="81">
        <v>1</v>
      </c>
      <c r="E14" s="81">
        <v>1</v>
      </c>
      <c r="F14" s="81">
        <v>1</v>
      </c>
      <c r="G14" s="81">
        <v>1</v>
      </c>
      <c r="H14" s="81">
        <v>1</v>
      </c>
      <c r="I14" s="81">
        <v>1</v>
      </c>
      <c r="J14" s="81">
        <v>1</v>
      </c>
      <c r="K14" s="81">
        <v>1</v>
      </c>
      <c r="L14" s="81">
        <v>1</v>
      </c>
      <c r="M14" s="81">
        <v>1</v>
      </c>
      <c r="N14" s="81">
        <v>1</v>
      </c>
      <c r="O14" s="81">
        <v>1</v>
      </c>
      <c r="P14" s="81">
        <v>1</v>
      </c>
      <c r="Q14" s="81">
        <v>1</v>
      </c>
      <c r="R14" s="81">
        <v>2</v>
      </c>
      <c r="S14" s="81">
        <v>1</v>
      </c>
      <c r="T14" s="81">
        <v>1</v>
      </c>
      <c r="U14" s="81">
        <v>2</v>
      </c>
      <c r="V14" s="81">
        <v>1</v>
      </c>
      <c r="W14" s="81">
        <v>1</v>
      </c>
      <c r="X14" s="81">
        <v>3</v>
      </c>
      <c r="Y14" s="81">
        <v>1</v>
      </c>
      <c r="Z14" s="81">
        <v>1</v>
      </c>
      <c r="AA14" s="81">
        <v>3</v>
      </c>
      <c r="AB14" s="81">
        <v>3</v>
      </c>
      <c r="AC14" s="81">
        <v>1</v>
      </c>
      <c r="AD14" s="81">
        <v>2</v>
      </c>
      <c r="AE14" s="81">
        <v>1</v>
      </c>
      <c r="AF14" s="81">
        <v>2</v>
      </c>
      <c r="AG14" s="81">
        <v>2</v>
      </c>
      <c r="AH14" s="81">
        <v>1</v>
      </c>
      <c r="AI14" s="81">
        <v>2</v>
      </c>
      <c r="AJ14" s="81">
        <v>1</v>
      </c>
      <c r="AK14" s="81">
        <v>2</v>
      </c>
      <c r="AL14" s="81">
        <v>1</v>
      </c>
      <c r="AM14" s="81">
        <v>2</v>
      </c>
      <c r="AN14" s="81">
        <v>1</v>
      </c>
      <c r="AO14" s="81">
        <v>3</v>
      </c>
      <c r="AP14" s="81">
        <v>1</v>
      </c>
      <c r="AQ14" s="81">
        <v>2</v>
      </c>
      <c r="AR14" s="81">
        <v>2</v>
      </c>
      <c r="AS14" s="81">
        <v>2</v>
      </c>
      <c r="AT14" s="81">
        <v>2</v>
      </c>
      <c r="AU14" s="81">
        <v>2</v>
      </c>
      <c r="AV14" s="81">
        <v>2</v>
      </c>
      <c r="AW14" s="81">
        <v>3</v>
      </c>
      <c r="AX14" s="81">
        <v>3</v>
      </c>
      <c r="AY14" s="81">
        <v>2</v>
      </c>
      <c r="AZ14" s="81">
        <v>2</v>
      </c>
      <c r="BA14" s="81">
        <v>2</v>
      </c>
      <c r="BB14" s="81">
        <v>3</v>
      </c>
      <c r="BC14" s="81">
        <v>2</v>
      </c>
      <c r="BD14" s="81">
        <v>2</v>
      </c>
      <c r="BE14" s="81">
        <v>1</v>
      </c>
      <c r="BF14" s="81">
        <v>2</v>
      </c>
      <c r="BG14" s="81">
        <v>1</v>
      </c>
      <c r="BH14" s="81">
        <v>2</v>
      </c>
      <c r="BI14" s="81">
        <v>1</v>
      </c>
      <c r="BJ14" s="81">
        <v>2</v>
      </c>
      <c r="BK14" s="81">
        <v>3</v>
      </c>
      <c r="BL14" s="81">
        <v>1</v>
      </c>
      <c r="BM14" s="81">
        <v>2</v>
      </c>
      <c r="BN14" s="81">
        <v>1</v>
      </c>
      <c r="BO14" s="81">
        <v>1</v>
      </c>
      <c r="BP14" s="81">
        <v>1</v>
      </c>
      <c r="BQ14" s="81">
        <v>4</v>
      </c>
      <c r="BR14" s="81">
        <v>2</v>
      </c>
      <c r="BS14" s="81">
        <v>1</v>
      </c>
      <c r="BT14" s="81">
        <v>1</v>
      </c>
      <c r="BU14" s="81">
        <v>1</v>
      </c>
      <c r="BV14" s="81">
        <v>1</v>
      </c>
      <c r="BW14" s="81">
        <v>3</v>
      </c>
      <c r="BX14" s="81">
        <f t="shared" si="8"/>
        <v>4</v>
      </c>
      <c r="BY14" s="81">
        <f t="shared" si="9"/>
        <v>1</v>
      </c>
      <c r="BZ14" s="81"/>
      <c r="CA14" s="81"/>
      <c r="CB14" s="81"/>
      <c r="CC14" s="81"/>
    </row>
    <row r="15" spans="1:81" s="81" customFormat="1" ht="18.75">
      <c r="A15" s="119"/>
      <c r="C15" s="6" t="s">
        <v>37</v>
      </c>
      <c r="D15" s="81">
        <f>(4-D14)/3</f>
        <v>1</v>
      </c>
      <c r="E15" s="81">
        <f t="shared" ref="E15:BP15" si="22">(4-E14)/3</f>
        <v>1</v>
      </c>
      <c r="F15" s="81">
        <f t="shared" si="22"/>
        <v>1</v>
      </c>
      <c r="G15" s="81">
        <f t="shared" si="22"/>
        <v>1</v>
      </c>
      <c r="H15" s="81">
        <f t="shared" si="22"/>
        <v>1</v>
      </c>
      <c r="I15" s="81">
        <f t="shared" si="22"/>
        <v>1</v>
      </c>
      <c r="J15" s="81">
        <f t="shared" si="22"/>
        <v>1</v>
      </c>
      <c r="K15" s="81">
        <f t="shared" si="22"/>
        <v>1</v>
      </c>
      <c r="L15" s="81">
        <f t="shared" si="22"/>
        <v>1</v>
      </c>
      <c r="M15" s="81">
        <f t="shared" si="22"/>
        <v>1</v>
      </c>
      <c r="N15" s="81">
        <f t="shared" si="22"/>
        <v>1</v>
      </c>
      <c r="O15" s="81">
        <f t="shared" si="22"/>
        <v>1</v>
      </c>
      <c r="P15" s="81">
        <f t="shared" si="22"/>
        <v>1</v>
      </c>
      <c r="Q15" s="81">
        <f t="shared" si="22"/>
        <v>1</v>
      </c>
      <c r="R15" s="81">
        <f t="shared" si="22"/>
        <v>0.66666666666666663</v>
      </c>
      <c r="S15" s="81">
        <f t="shared" si="22"/>
        <v>1</v>
      </c>
      <c r="T15" s="81">
        <f t="shared" si="22"/>
        <v>1</v>
      </c>
      <c r="U15" s="81">
        <f t="shared" si="22"/>
        <v>0.66666666666666663</v>
      </c>
      <c r="V15" s="81">
        <f t="shared" si="22"/>
        <v>1</v>
      </c>
      <c r="W15" s="81">
        <f t="shared" si="22"/>
        <v>1</v>
      </c>
      <c r="X15" s="81">
        <f t="shared" si="22"/>
        <v>0.33333333333333331</v>
      </c>
      <c r="Y15" s="81">
        <f t="shared" si="22"/>
        <v>1</v>
      </c>
      <c r="Z15" s="81">
        <f t="shared" si="22"/>
        <v>1</v>
      </c>
      <c r="AA15" s="81">
        <f t="shared" si="22"/>
        <v>0.33333333333333331</v>
      </c>
      <c r="AB15" s="81">
        <f t="shared" si="22"/>
        <v>0.33333333333333331</v>
      </c>
      <c r="AC15" s="81">
        <f t="shared" si="22"/>
        <v>1</v>
      </c>
      <c r="AD15" s="81">
        <f t="shared" si="22"/>
        <v>0.66666666666666663</v>
      </c>
      <c r="AE15" s="81">
        <f t="shared" si="22"/>
        <v>1</v>
      </c>
      <c r="AF15" s="81">
        <f t="shared" si="22"/>
        <v>0.66666666666666663</v>
      </c>
      <c r="AG15" s="81">
        <f t="shared" si="22"/>
        <v>0.66666666666666663</v>
      </c>
      <c r="AH15" s="81">
        <f t="shared" si="22"/>
        <v>1</v>
      </c>
      <c r="AI15" s="81">
        <f t="shared" si="22"/>
        <v>0.66666666666666663</v>
      </c>
      <c r="AJ15" s="81">
        <f t="shared" si="22"/>
        <v>1</v>
      </c>
      <c r="AK15" s="81">
        <f t="shared" si="22"/>
        <v>0.66666666666666663</v>
      </c>
      <c r="AL15" s="81">
        <f t="shared" si="22"/>
        <v>1</v>
      </c>
      <c r="AM15" s="81">
        <f t="shared" si="22"/>
        <v>0.66666666666666663</v>
      </c>
      <c r="AN15" s="81">
        <f t="shared" si="22"/>
        <v>1</v>
      </c>
      <c r="AO15" s="81">
        <f t="shared" si="22"/>
        <v>0.33333333333333331</v>
      </c>
      <c r="AP15" s="81">
        <f t="shared" si="22"/>
        <v>1</v>
      </c>
      <c r="AQ15" s="81">
        <f t="shared" si="22"/>
        <v>0.66666666666666663</v>
      </c>
      <c r="AR15" s="81">
        <f t="shared" si="22"/>
        <v>0.66666666666666663</v>
      </c>
      <c r="AS15" s="81">
        <f t="shared" si="22"/>
        <v>0.66666666666666663</v>
      </c>
      <c r="AT15" s="81">
        <f t="shared" si="22"/>
        <v>0.66666666666666663</v>
      </c>
      <c r="AU15" s="81">
        <f t="shared" si="22"/>
        <v>0.66666666666666663</v>
      </c>
      <c r="AV15" s="81">
        <f t="shared" si="22"/>
        <v>0.66666666666666663</v>
      </c>
      <c r="AW15" s="81">
        <f t="shared" si="22"/>
        <v>0.33333333333333331</v>
      </c>
      <c r="AX15" s="81">
        <f t="shared" si="22"/>
        <v>0.33333333333333331</v>
      </c>
      <c r="AY15" s="81">
        <f t="shared" si="22"/>
        <v>0.66666666666666663</v>
      </c>
      <c r="AZ15" s="81">
        <f t="shared" si="22"/>
        <v>0.66666666666666663</v>
      </c>
      <c r="BA15" s="81">
        <f t="shared" si="22"/>
        <v>0.66666666666666663</v>
      </c>
      <c r="BB15" s="81">
        <f t="shared" si="22"/>
        <v>0.33333333333333331</v>
      </c>
      <c r="BC15" s="81">
        <f t="shared" si="22"/>
        <v>0.66666666666666663</v>
      </c>
      <c r="BD15" s="81">
        <f t="shared" si="22"/>
        <v>0.66666666666666663</v>
      </c>
      <c r="BE15" s="81">
        <f t="shared" si="22"/>
        <v>1</v>
      </c>
      <c r="BF15" s="81">
        <f t="shared" si="22"/>
        <v>0.66666666666666663</v>
      </c>
      <c r="BG15" s="81">
        <f t="shared" si="22"/>
        <v>1</v>
      </c>
      <c r="BH15" s="81">
        <f t="shared" si="22"/>
        <v>0.66666666666666663</v>
      </c>
      <c r="BI15" s="81">
        <f t="shared" si="22"/>
        <v>1</v>
      </c>
      <c r="BJ15" s="81">
        <f t="shared" si="22"/>
        <v>0.66666666666666663</v>
      </c>
      <c r="BK15" s="81">
        <f t="shared" si="22"/>
        <v>0.33333333333333331</v>
      </c>
      <c r="BL15" s="81">
        <f t="shared" si="22"/>
        <v>1</v>
      </c>
      <c r="BM15" s="81">
        <f t="shared" si="22"/>
        <v>0.66666666666666663</v>
      </c>
      <c r="BN15" s="81">
        <f t="shared" si="22"/>
        <v>1</v>
      </c>
      <c r="BO15" s="81">
        <f t="shared" si="22"/>
        <v>1</v>
      </c>
      <c r="BP15" s="81">
        <f t="shared" si="22"/>
        <v>1</v>
      </c>
      <c r="BQ15" s="81">
        <f t="shared" ref="BQ15:BW15" si="23">(4-BQ14)/3</f>
        <v>0</v>
      </c>
      <c r="BR15" s="81">
        <f t="shared" si="23"/>
        <v>0.66666666666666663</v>
      </c>
      <c r="BS15" s="81">
        <f t="shared" si="23"/>
        <v>1</v>
      </c>
      <c r="BT15" s="81">
        <f t="shared" si="23"/>
        <v>1</v>
      </c>
      <c r="BU15" s="81">
        <f t="shared" si="23"/>
        <v>1</v>
      </c>
      <c r="BV15" s="81">
        <f t="shared" si="23"/>
        <v>1</v>
      </c>
      <c r="BW15" s="81">
        <f t="shared" si="23"/>
        <v>0.33333333333333331</v>
      </c>
      <c r="BZ15" s="81">
        <f t="shared" si="12"/>
        <v>56.999999999999979</v>
      </c>
    </row>
    <row r="16" spans="1:81" s="81" customFormat="1" ht="18.75" customHeight="1">
      <c r="A16" s="114"/>
      <c r="C16" s="6" t="s">
        <v>38</v>
      </c>
      <c r="D16" s="81">
        <f>D15/57</f>
        <v>1.7543859649122806E-2</v>
      </c>
      <c r="E16" s="81">
        <f>E15/57</f>
        <v>1.7543859649122806E-2</v>
      </c>
      <c r="F16" s="81">
        <f t="shared" ref="F16:BQ16" si="24">F15/57</f>
        <v>1.7543859649122806E-2</v>
      </c>
      <c r="G16" s="81">
        <f t="shared" si="24"/>
        <v>1.7543859649122806E-2</v>
      </c>
      <c r="H16" s="81">
        <f t="shared" si="24"/>
        <v>1.7543859649122806E-2</v>
      </c>
      <c r="I16" s="81">
        <f t="shared" si="24"/>
        <v>1.7543859649122806E-2</v>
      </c>
      <c r="J16" s="81">
        <f t="shared" si="24"/>
        <v>1.7543859649122806E-2</v>
      </c>
      <c r="K16" s="81">
        <f t="shared" si="24"/>
        <v>1.7543859649122806E-2</v>
      </c>
      <c r="L16" s="81">
        <f t="shared" si="24"/>
        <v>1.7543859649122806E-2</v>
      </c>
      <c r="M16" s="81">
        <f t="shared" si="24"/>
        <v>1.7543859649122806E-2</v>
      </c>
      <c r="N16" s="81">
        <f t="shared" si="24"/>
        <v>1.7543859649122806E-2</v>
      </c>
      <c r="O16" s="81">
        <f t="shared" si="24"/>
        <v>1.7543859649122806E-2</v>
      </c>
      <c r="P16" s="81">
        <f t="shared" si="24"/>
        <v>1.7543859649122806E-2</v>
      </c>
      <c r="Q16" s="81">
        <f t="shared" si="24"/>
        <v>1.7543859649122806E-2</v>
      </c>
      <c r="R16" s="81">
        <f t="shared" si="24"/>
        <v>1.1695906432748537E-2</v>
      </c>
      <c r="S16" s="81">
        <f t="shared" si="24"/>
        <v>1.7543859649122806E-2</v>
      </c>
      <c r="T16" s="81">
        <f t="shared" si="24"/>
        <v>1.7543859649122806E-2</v>
      </c>
      <c r="U16" s="81">
        <f t="shared" si="24"/>
        <v>1.1695906432748537E-2</v>
      </c>
      <c r="V16" s="81">
        <f t="shared" si="24"/>
        <v>1.7543859649122806E-2</v>
      </c>
      <c r="W16" s="81">
        <f t="shared" si="24"/>
        <v>1.7543859649122806E-2</v>
      </c>
      <c r="X16" s="81">
        <f t="shared" si="24"/>
        <v>5.8479532163742687E-3</v>
      </c>
      <c r="Y16" s="81">
        <f t="shared" si="24"/>
        <v>1.7543859649122806E-2</v>
      </c>
      <c r="Z16" s="81">
        <f t="shared" si="24"/>
        <v>1.7543859649122806E-2</v>
      </c>
      <c r="AA16" s="81">
        <f t="shared" si="24"/>
        <v>5.8479532163742687E-3</v>
      </c>
      <c r="AB16" s="81">
        <f t="shared" si="24"/>
        <v>5.8479532163742687E-3</v>
      </c>
      <c r="AC16" s="81">
        <f t="shared" si="24"/>
        <v>1.7543859649122806E-2</v>
      </c>
      <c r="AD16" s="81">
        <f t="shared" si="24"/>
        <v>1.1695906432748537E-2</v>
      </c>
      <c r="AE16" s="81">
        <f t="shared" si="24"/>
        <v>1.7543859649122806E-2</v>
      </c>
      <c r="AF16" s="81">
        <f t="shared" si="24"/>
        <v>1.1695906432748537E-2</v>
      </c>
      <c r="AG16" s="81">
        <f t="shared" si="24"/>
        <v>1.1695906432748537E-2</v>
      </c>
      <c r="AH16" s="81">
        <f t="shared" si="24"/>
        <v>1.7543859649122806E-2</v>
      </c>
      <c r="AI16" s="81">
        <f t="shared" si="24"/>
        <v>1.1695906432748537E-2</v>
      </c>
      <c r="AJ16" s="81">
        <f t="shared" si="24"/>
        <v>1.7543859649122806E-2</v>
      </c>
      <c r="AK16" s="81">
        <f t="shared" si="24"/>
        <v>1.1695906432748537E-2</v>
      </c>
      <c r="AL16" s="81">
        <f t="shared" si="24"/>
        <v>1.7543859649122806E-2</v>
      </c>
      <c r="AM16" s="81">
        <f t="shared" si="24"/>
        <v>1.1695906432748537E-2</v>
      </c>
      <c r="AN16" s="81">
        <f t="shared" si="24"/>
        <v>1.7543859649122806E-2</v>
      </c>
      <c r="AO16" s="81">
        <f t="shared" si="24"/>
        <v>5.8479532163742687E-3</v>
      </c>
      <c r="AP16" s="81">
        <f t="shared" si="24"/>
        <v>1.7543859649122806E-2</v>
      </c>
      <c r="AQ16" s="81">
        <f t="shared" si="24"/>
        <v>1.1695906432748537E-2</v>
      </c>
      <c r="AR16" s="81">
        <f t="shared" si="24"/>
        <v>1.1695906432748537E-2</v>
      </c>
      <c r="AS16" s="81">
        <f t="shared" si="24"/>
        <v>1.1695906432748537E-2</v>
      </c>
      <c r="AT16" s="81">
        <f t="shared" si="24"/>
        <v>1.1695906432748537E-2</v>
      </c>
      <c r="AU16" s="81">
        <f t="shared" si="24"/>
        <v>1.1695906432748537E-2</v>
      </c>
      <c r="AV16" s="81">
        <f t="shared" si="24"/>
        <v>1.1695906432748537E-2</v>
      </c>
      <c r="AW16" s="81">
        <f t="shared" si="24"/>
        <v>5.8479532163742687E-3</v>
      </c>
      <c r="AX16" s="81">
        <f t="shared" si="24"/>
        <v>5.8479532163742687E-3</v>
      </c>
      <c r="AY16" s="81">
        <f t="shared" si="24"/>
        <v>1.1695906432748537E-2</v>
      </c>
      <c r="AZ16" s="81">
        <f t="shared" si="24"/>
        <v>1.1695906432748537E-2</v>
      </c>
      <c r="BA16" s="81">
        <f t="shared" si="24"/>
        <v>1.1695906432748537E-2</v>
      </c>
      <c r="BB16" s="81">
        <f t="shared" si="24"/>
        <v>5.8479532163742687E-3</v>
      </c>
      <c r="BC16" s="81">
        <f t="shared" si="24"/>
        <v>1.1695906432748537E-2</v>
      </c>
      <c r="BD16" s="81">
        <f t="shared" si="24"/>
        <v>1.1695906432748537E-2</v>
      </c>
      <c r="BE16" s="81">
        <f t="shared" si="24"/>
        <v>1.7543859649122806E-2</v>
      </c>
      <c r="BF16" s="81">
        <f t="shared" si="24"/>
        <v>1.1695906432748537E-2</v>
      </c>
      <c r="BG16" s="81">
        <f t="shared" si="24"/>
        <v>1.7543859649122806E-2</v>
      </c>
      <c r="BH16" s="81">
        <f t="shared" si="24"/>
        <v>1.1695906432748537E-2</v>
      </c>
      <c r="BI16" s="81">
        <f t="shared" si="24"/>
        <v>1.7543859649122806E-2</v>
      </c>
      <c r="BJ16" s="81">
        <f t="shared" si="24"/>
        <v>1.1695906432748537E-2</v>
      </c>
      <c r="BK16" s="81">
        <f t="shared" si="24"/>
        <v>5.8479532163742687E-3</v>
      </c>
      <c r="BL16" s="81">
        <f t="shared" si="24"/>
        <v>1.7543859649122806E-2</v>
      </c>
      <c r="BM16" s="81">
        <f t="shared" si="24"/>
        <v>1.1695906432748537E-2</v>
      </c>
      <c r="BN16" s="81">
        <f t="shared" si="24"/>
        <v>1.7543859649122806E-2</v>
      </c>
      <c r="BO16" s="81">
        <f t="shared" si="24"/>
        <v>1.7543859649122806E-2</v>
      </c>
      <c r="BP16" s="81">
        <f t="shared" si="24"/>
        <v>1.7543859649122806E-2</v>
      </c>
      <c r="BQ16" s="81">
        <f t="shared" si="24"/>
        <v>0</v>
      </c>
      <c r="BR16" s="81">
        <f t="shared" ref="BR16:BW16" si="25">BR15/57</f>
        <v>1.1695906432748537E-2</v>
      </c>
      <c r="BS16" s="81">
        <f t="shared" si="25"/>
        <v>1.7543859649122806E-2</v>
      </c>
      <c r="BT16" s="81">
        <f t="shared" si="25"/>
        <v>1.7543859649122806E-2</v>
      </c>
      <c r="BU16" s="81">
        <f t="shared" si="25"/>
        <v>1.7543859649122806E-2</v>
      </c>
      <c r="BV16" s="81">
        <f t="shared" si="25"/>
        <v>1.7543859649122806E-2</v>
      </c>
      <c r="BW16" s="81">
        <f t="shared" si="25"/>
        <v>5.8479532163742687E-3</v>
      </c>
    </row>
    <row r="17" spans="1:81" s="81" customFormat="1" ht="18.75">
      <c r="A17" s="114"/>
      <c r="C17" s="6" t="s">
        <v>39</v>
      </c>
      <c r="D17" s="81">
        <f>LN(D16)</f>
        <v>-4.0430512678345503</v>
      </c>
      <c r="E17" s="81">
        <f>LN(E16)</f>
        <v>-4.0430512678345503</v>
      </c>
      <c r="F17" s="81">
        <f t="shared" ref="F17:BP17" si="26">LN(F16)</f>
        <v>-4.0430512678345503</v>
      </c>
      <c r="G17" s="81">
        <f t="shared" si="26"/>
        <v>-4.0430512678345503</v>
      </c>
      <c r="H17" s="81">
        <f t="shared" si="26"/>
        <v>-4.0430512678345503</v>
      </c>
      <c r="I17" s="81">
        <f t="shared" si="26"/>
        <v>-4.0430512678345503</v>
      </c>
      <c r="J17" s="81">
        <f t="shared" si="26"/>
        <v>-4.0430512678345503</v>
      </c>
      <c r="K17" s="81">
        <f t="shared" si="26"/>
        <v>-4.0430512678345503</v>
      </c>
      <c r="L17" s="81">
        <f t="shared" si="26"/>
        <v>-4.0430512678345503</v>
      </c>
      <c r="M17" s="81">
        <f t="shared" si="26"/>
        <v>-4.0430512678345503</v>
      </c>
      <c r="N17" s="81">
        <f t="shared" si="26"/>
        <v>-4.0430512678345503</v>
      </c>
      <c r="O17" s="81">
        <f t="shared" si="26"/>
        <v>-4.0430512678345503</v>
      </c>
      <c r="P17" s="81">
        <f t="shared" si="26"/>
        <v>-4.0430512678345503</v>
      </c>
      <c r="Q17" s="81">
        <f t="shared" si="26"/>
        <v>-4.0430512678345503</v>
      </c>
      <c r="R17" s="81">
        <f t="shared" si="26"/>
        <v>-4.4485163759427149</v>
      </c>
      <c r="S17" s="81">
        <f t="shared" si="26"/>
        <v>-4.0430512678345503</v>
      </c>
      <c r="T17" s="81">
        <f t="shared" si="26"/>
        <v>-4.0430512678345503</v>
      </c>
      <c r="U17" s="81">
        <f t="shared" si="26"/>
        <v>-4.4485163759427149</v>
      </c>
      <c r="V17" s="81">
        <f t="shared" si="26"/>
        <v>-4.0430512678345503</v>
      </c>
      <c r="W17" s="81">
        <f t="shared" si="26"/>
        <v>-4.0430512678345503</v>
      </c>
      <c r="X17" s="81">
        <f t="shared" si="26"/>
        <v>-5.1416635565026603</v>
      </c>
      <c r="Y17" s="81">
        <f t="shared" si="26"/>
        <v>-4.0430512678345503</v>
      </c>
      <c r="Z17" s="81">
        <f t="shared" si="26"/>
        <v>-4.0430512678345503</v>
      </c>
      <c r="AA17" s="81">
        <f t="shared" si="26"/>
        <v>-5.1416635565026603</v>
      </c>
      <c r="AB17" s="81">
        <f t="shared" si="26"/>
        <v>-5.1416635565026603</v>
      </c>
      <c r="AC17" s="81">
        <f t="shared" si="26"/>
        <v>-4.0430512678345503</v>
      </c>
      <c r="AD17" s="81">
        <f t="shared" si="26"/>
        <v>-4.4485163759427149</v>
      </c>
      <c r="AE17" s="81">
        <f t="shared" si="26"/>
        <v>-4.0430512678345503</v>
      </c>
      <c r="AF17" s="81">
        <f t="shared" si="26"/>
        <v>-4.4485163759427149</v>
      </c>
      <c r="AG17" s="81">
        <f t="shared" si="26"/>
        <v>-4.4485163759427149</v>
      </c>
      <c r="AH17" s="81">
        <f t="shared" si="26"/>
        <v>-4.0430512678345503</v>
      </c>
      <c r="AI17" s="81">
        <f t="shared" si="26"/>
        <v>-4.4485163759427149</v>
      </c>
      <c r="AJ17" s="81">
        <f t="shared" si="26"/>
        <v>-4.0430512678345503</v>
      </c>
      <c r="AK17" s="81">
        <f t="shared" si="26"/>
        <v>-4.4485163759427149</v>
      </c>
      <c r="AL17" s="81">
        <f t="shared" si="26"/>
        <v>-4.0430512678345503</v>
      </c>
      <c r="AM17" s="81">
        <f t="shared" si="26"/>
        <v>-4.4485163759427149</v>
      </c>
      <c r="AN17" s="81">
        <f t="shared" si="26"/>
        <v>-4.0430512678345503</v>
      </c>
      <c r="AO17" s="81">
        <f t="shared" si="26"/>
        <v>-5.1416635565026603</v>
      </c>
      <c r="AP17" s="81">
        <f t="shared" si="26"/>
        <v>-4.0430512678345503</v>
      </c>
      <c r="AQ17" s="81">
        <f t="shared" si="26"/>
        <v>-4.4485163759427149</v>
      </c>
      <c r="AR17" s="81">
        <f t="shared" si="26"/>
        <v>-4.4485163759427149</v>
      </c>
      <c r="AS17" s="81">
        <f t="shared" si="26"/>
        <v>-4.4485163759427149</v>
      </c>
      <c r="AT17" s="81">
        <f t="shared" si="26"/>
        <v>-4.4485163759427149</v>
      </c>
      <c r="AU17" s="81">
        <f t="shared" si="26"/>
        <v>-4.4485163759427149</v>
      </c>
      <c r="AV17" s="81">
        <f t="shared" si="26"/>
        <v>-4.4485163759427149</v>
      </c>
      <c r="AW17" s="81">
        <f t="shared" si="26"/>
        <v>-5.1416635565026603</v>
      </c>
      <c r="AX17" s="81">
        <f t="shared" si="26"/>
        <v>-5.1416635565026603</v>
      </c>
      <c r="AY17" s="81">
        <f t="shared" si="26"/>
        <v>-4.4485163759427149</v>
      </c>
      <c r="AZ17" s="81">
        <f t="shared" si="26"/>
        <v>-4.4485163759427149</v>
      </c>
      <c r="BA17" s="81">
        <f t="shared" si="26"/>
        <v>-4.4485163759427149</v>
      </c>
      <c r="BB17" s="81">
        <f t="shared" si="26"/>
        <v>-5.1416635565026603</v>
      </c>
      <c r="BC17" s="81">
        <f t="shared" si="26"/>
        <v>-4.4485163759427149</v>
      </c>
      <c r="BD17" s="81">
        <f t="shared" si="26"/>
        <v>-4.4485163759427149</v>
      </c>
      <c r="BE17" s="81">
        <f t="shared" si="26"/>
        <v>-4.0430512678345503</v>
      </c>
      <c r="BF17" s="81">
        <f t="shared" si="26"/>
        <v>-4.4485163759427149</v>
      </c>
      <c r="BG17" s="81">
        <f t="shared" si="26"/>
        <v>-4.0430512678345503</v>
      </c>
      <c r="BH17" s="81">
        <f t="shared" si="26"/>
        <v>-4.4485163759427149</v>
      </c>
      <c r="BI17" s="81">
        <f t="shared" si="26"/>
        <v>-4.0430512678345503</v>
      </c>
      <c r="BJ17" s="81">
        <f t="shared" si="26"/>
        <v>-4.4485163759427149</v>
      </c>
      <c r="BK17" s="81">
        <f t="shared" si="26"/>
        <v>-5.1416635565026603</v>
      </c>
      <c r="BL17" s="81">
        <f t="shared" si="26"/>
        <v>-4.0430512678345503</v>
      </c>
      <c r="BM17" s="81">
        <f t="shared" si="26"/>
        <v>-4.4485163759427149</v>
      </c>
      <c r="BN17" s="81">
        <f t="shared" si="26"/>
        <v>-4.0430512678345503</v>
      </c>
      <c r="BO17" s="81">
        <f t="shared" si="26"/>
        <v>-4.0430512678345503</v>
      </c>
      <c r="BP17" s="81">
        <f t="shared" si="26"/>
        <v>-4.0430512678345503</v>
      </c>
      <c r="BQ17" s="81">
        <v>0</v>
      </c>
      <c r="BR17" s="81">
        <f t="shared" ref="BR17:BW17" si="27">LN(BR16)</f>
        <v>-4.4485163759427149</v>
      </c>
      <c r="BS17" s="81">
        <f t="shared" si="27"/>
        <v>-4.0430512678345503</v>
      </c>
      <c r="BT17" s="81">
        <f t="shared" si="27"/>
        <v>-4.0430512678345503</v>
      </c>
      <c r="BU17" s="81">
        <f t="shared" si="27"/>
        <v>-4.0430512678345503</v>
      </c>
      <c r="BV17" s="81">
        <f t="shared" si="27"/>
        <v>-4.0430512678345503</v>
      </c>
      <c r="BW17" s="81">
        <f t="shared" si="27"/>
        <v>-5.1416635565026603</v>
      </c>
    </row>
    <row r="18" spans="1:81" s="81" customFormat="1" ht="13.5" customHeight="1">
      <c r="A18" s="114"/>
      <c r="C18" s="6" t="s">
        <v>244</v>
      </c>
      <c r="D18" s="81">
        <f>-D16*D17</f>
        <v>7.0930723997097364E-2</v>
      </c>
      <c r="E18" s="81">
        <f>-E16*E17</f>
        <v>7.0930723997097364E-2</v>
      </c>
      <c r="F18" s="81">
        <f t="shared" ref="F18:BQ18" si="28">-F16*F17</f>
        <v>7.0930723997097364E-2</v>
      </c>
      <c r="G18" s="81">
        <f t="shared" si="28"/>
        <v>7.0930723997097364E-2</v>
      </c>
      <c r="H18" s="81">
        <f t="shared" si="28"/>
        <v>7.0930723997097364E-2</v>
      </c>
      <c r="I18" s="81">
        <f t="shared" si="28"/>
        <v>7.0930723997097364E-2</v>
      </c>
      <c r="J18" s="81">
        <f t="shared" si="28"/>
        <v>7.0930723997097364E-2</v>
      </c>
      <c r="K18" s="81">
        <f t="shared" si="28"/>
        <v>7.0930723997097364E-2</v>
      </c>
      <c r="L18" s="81">
        <f t="shared" si="28"/>
        <v>7.0930723997097364E-2</v>
      </c>
      <c r="M18" s="81">
        <f t="shared" si="28"/>
        <v>7.0930723997097364E-2</v>
      </c>
      <c r="N18" s="81">
        <f t="shared" si="28"/>
        <v>7.0930723997097364E-2</v>
      </c>
      <c r="O18" s="81">
        <f t="shared" si="28"/>
        <v>7.0930723997097364E-2</v>
      </c>
      <c r="P18" s="81">
        <f t="shared" si="28"/>
        <v>7.0930723997097364E-2</v>
      </c>
      <c r="Q18" s="81">
        <f t="shared" si="28"/>
        <v>7.0930723997097364E-2</v>
      </c>
      <c r="R18" s="81">
        <f t="shared" si="28"/>
        <v>5.2029431297575611E-2</v>
      </c>
      <c r="S18" s="81">
        <f t="shared" si="28"/>
        <v>7.0930723997097364E-2</v>
      </c>
      <c r="T18" s="81">
        <f t="shared" si="28"/>
        <v>7.0930723997097364E-2</v>
      </c>
      <c r="U18" s="81">
        <f t="shared" si="28"/>
        <v>5.2029431297575611E-2</v>
      </c>
      <c r="V18" s="81">
        <f t="shared" si="28"/>
        <v>7.0930723997097364E-2</v>
      </c>
      <c r="W18" s="81">
        <f t="shared" si="28"/>
        <v>7.0930723997097364E-2</v>
      </c>
      <c r="X18" s="81">
        <f t="shared" si="28"/>
        <v>3.0068207932764095E-2</v>
      </c>
      <c r="Y18" s="81">
        <f t="shared" si="28"/>
        <v>7.0930723997097364E-2</v>
      </c>
      <c r="Z18" s="81">
        <f t="shared" si="28"/>
        <v>7.0930723997097364E-2</v>
      </c>
      <c r="AA18" s="81">
        <f t="shared" si="28"/>
        <v>3.0068207932764095E-2</v>
      </c>
      <c r="AB18" s="81">
        <f t="shared" si="28"/>
        <v>3.0068207932764095E-2</v>
      </c>
      <c r="AC18" s="81">
        <f t="shared" si="28"/>
        <v>7.0930723997097364E-2</v>
      </c>
      <c r="AD18" s="81">
        <f t="shared" si="28"/>
        <v>5.2029431297575611E-2</v>
      </c>
      <c r="AE18" s="81">
        <f t="shared" si="28"/>
        <v>7.0930723997097364E-2</v>
      </c>
      <c r="AF18" s="81">
        <f t="shared" si="28"/>
        <v>5.2029431297575611E-2</v>
      </c>
      <c r="AG18" s="81">
        <f t="shared" si="28"/>
        <v>5.2029431297575611E-2</v>
      </c>
      <c r="AH18" s="81">
        <f t="shared" si="28"/>
        <v>7.0930723997097364E-2</v>
      </c>
      <c r="AI18" s="81">
        <f t="shared" si="28"/>
        <v>5.2029431297575611E-2</v>
      </c>
      <c r="AJ18" s="81">
        <f t="shared" si="28"/>
        <v>7.0930723997097364E-2</v>
      </c>
      <c r="AK18" s="81">
        <f t="shared" si="28"/>
        <v>5.2029431297575611E-2</v>
      </c>
      <c r="AL18" s="81">
        <f t="shared" si="28"/>
        <v>7.0930723997097364E-2</v>
      </c>
      <c r="AM18" s="81">
        <f t="shared" si="28"/>
        <v>5.2029431297575611E-2</v>
      </c>
      <c r="AN18" s="81">
        <f t="shared" si="28"/>
        <v>7.0930723997097364E-2</v>
      </c>
      <c r="AO18" s="81">
        <f t="shared" si="28"/>
        <v>3.0068207932764095E-2</v>
      </c>
      <c r="AP18" s="81">
        <f t="shared" si="28"/>
        <v>7.0930723997097364E-2</v>
      </c>
      <c r="AQ18" s="81">
        <f t="shared" si="28"/>
        <v>5.2029431297575611E-2</v>
      </c>
      <c r="AR18" s="81">
        <f t="shared" si="28"/>
        <v>5.2029431297575611E-2</v>
      </c>
      <c r="AS18" s="81">
        <f t="shared" si="28"/>
        <v>5.2029431297575611E-2</v>
      </c>
      <c r="AT18" s="81">
        <f t="shared" si="28"/>
        <v>5.2029431297575611E-2</v>
      </c>
      <c r="AU18" s="81">
        <f t="shared" si="28"/>
        <v>5.2029431297575611E-2</v>
      </c>
      <c r="AV18" s="81">
        <f t="shared" si="28"/>
        <v>5.2029431297575611E-2</v>
      </c>
      <c r="AW18" s="81">
        <f t="shared" si="28"/>
        <v>3.0068207932764095E-2</v>
      </c>
      <c r="AX18" s="81">
        <f t="shared" si="28"/>
        <v>3.0068207932764095E-2</v>
      </c>
      <c r="AY18" s="81">
        <f t="shared" si="28"/>
        <v>5.2029431297575611E-2</v>
      </c>
      <c r="AZ18" s="81">
        <f t="shared" si="28"/>
        <v>5.2029431297575611E-2</v>
      </c>
      <c r="BA18" s="81">
        <f t="shared" si="28"/>
        <v>5.2029431297575611E-2</v>
      </c>
      <c r="BB18" s="81">
        <f t="shared" si="28"/>
        <v>3.0068207932764095E-2</v>
      </c>
      <c r="BC18" s="81">
        <f t="shared" si="28"/>
        <v>5.2029431297575611E-2</v>
      </c>
      <c r="BD18" s="81">
        <f t="shared" si="28"/>
        <v>5.2029431297575611E-2</v>
      </c>
      <c r="BE18" s="81">
        <f t="shared" si="28"/>
        <v>7.0930723997097364E-2</v>
      </c>
      <c r="BF18" s="81">
        <f t="shared" si="28"/>
        <v>5.2029431297575611E-2</v>
      </c>
      <c r="BG18" s="81">
        <f t="shared" si="28"/>
        <v>7.0930723997097364E-2</v>
      </c>
      <c r="BH18" s="81">
        <f t="shared" si="28"/>
        <v>5.2029431297575611E-2</v>
      </c>
      <c r="BI18" s="81">
        <f t="shared" si="28"/>
        <v>7.0930723997097364E-2</v>
      </c>
      <c r="BJ18" s="81">
        <f t="shared" si="28"/>
        <v>5.2029431297575611E-2</v>
      </c>
      <c r="BK18" s="81">
        <f t="shared" si="28"/>
        <v>3.0068207932764095E-2</v>
      </c>
      <c r="BL18" s="81">
        <f t="shared" si="28"/>
        <v>7.0930723997097364E-2</v>
      </c>
      <c r="BM18" s="81">
        <f t="shared" si="28"/>
        <v>5.2029431297575611E-2</v>
      </c>
      <c r="BN18" s="81">
        <f t="shared" si="28"/>
        <v>7.0930723997097364E-2</v>
      </c>
      <c r="BO18" s="81">
        <f t="shared" si="28"/>
        <v>7.0930723997097364E-2</v>
      </c>
      <c r="BP18" s="81">
        <f t="shared" si="28"/>
        <v>7.0930723997097364E-2</v>
      </c>
      <c r="BQ18" s="81">
        <f t="shared" si="28"/>
        <v>0</v>
      </c>
      <c r="BR18" s="81">
        <f t="shared" ref="BR18:BW18" si="29">-BR16*BR17</f>
        <v>5.2029431297575611E-2</v>
      </c>
      <c r="BS18" s="81">
        <f t="shared" si="29"/>
        <v>7.0930723997097364E-2</v>
      </c>
      <c r="BT18" s="81">
        <f t="shared" si="29"/>
        <v>7.0930723997097364E-2</v>
      </c>
      <c r="BU18" s="81">
        <f t="shared" si="29"/>
        <v>7.0930723997097364E-2</v>
      </c>
      <c r="BV18" s="81">
        <f t="shared" si="29"/>
        <v>7.0930723997097364E-2</v>
      </c>
      <c r="BW18" s="81">
        <f t="shared" si="29"/>
        <v>3.0068207932764095E-2</v>
      </c>
      <c r="CA18" s="81">
        <f t="shared" si="19"/>
        <v>4.2146877344263904</v>
      </c>
      <c r="CB18" s="81">
        <f t="shared" si="20"/>
        <v>0.9855078078172087</v>
      </c>
      <c r="CC18" s="81">
        <f t="shared" si="21"/>
        <v>3.0392384520203887E-3</v>
      </c>
    </row>
    <row r="19" spans="1:81" ht="42.75">
      <c r="A19" s="111" t="s">
        <v>105</v>
      </c>
      <c r="B19" s="92" t="s">
        <v>61</v>
      </c>
      <c r="C19" s="92" t="s">
        <v>61</v>
      </c>
      <c r="D19" s="81">
        <v>1</v>
      </c>
      <c r="E19" s="81">
        <v>1</v>
      </c>
      <c r="F19" s="81">
        <v>1</v>
      </c>
      <c r="G19" s="81">
        <v>1</v>
      </c>
      <c r="H19" s="81">
        <v>1</v>
      </c>
      <c r="I19" s="81">
        <v>1E-3</v>
      </c>
      <c r="J19" s="81">
        <v>1E-3</v>
      </c>
      <c r="K19" s="81">
        <v>1</v>
      </c>
      <c r="L19" s="81">
        <v>1</v>
      </c>
      <c r="M19" s="81">
        <v>1</v>
      </c>
      <c r="N19" s="81">
        <v>1</v>
      </c>
      <c r="O19" s="81">
        <v>1E-3</v>
      </c>
      <c r="P19" s="81">
        <v>1E-3</v>
      </c>
      <c r="Q19" s="81">
        <v>1E-3</v>
      </c>
      <c r="R19" s="81">
        <v>1E-3</v>
      </c>
      <c r="S19" s="81">
        <v>1E-3</v>
      </c>
      <c r="T19" s="81">
        <v>1E-3</v>
      </c>
      <c r="U19" s="81">
        <v>1E-3</v>
      </c>
      <c r="V19" s="81">
        <v>1E-3</v>
      </c>
      <c r="W19" s="81">
        <v>1E-3</v>
      </c>
      <c r="X19" s="81">
        <v>1</v>
      </c>
      <c r="Y19" s="81">
        <v>1</v>
      </c>
      <c r="Z19" s="81">
        <v>1E-3</v>
      </c>
      <c r="AA19" s="81">
        <v>1</v>
      </c>
      <c r="AB19" s="81">
        <v>1</v>
      </c>
      <c r="AC19" s="81">
        <v>1</v>
      </c>
      <c r="AD19" s="81">
        <v>1</v>
      </c>
      <c r="AE19" s="81">
        <v>1</v>
      </c>
      <c r="AF19" s="81">
        <v>1E-3</v>
      </c>
      <c r="AG19" s="81">
        <v>1</v>
      </c>
      <c r="AH19" s="81">
        <v>1E-3</v>
      </c>
      <c r="AI19" s="81">
        <v>1</v>
      </c>
      <c r="AJ19" s="81">
        <v>1</v>
      </c>
      <c r="AK19" s="81">
        <v>1</v>
      </c>
      <c r="AL19" s="81">
        <v>1</v>
      </c>
      <c r="AM19" s="81">
        <v>1</v>
      </c>
      <c r="AN19" s="81">
        <v>1</v>
      </c>
      <c r="AO19" s="81">
        <v>1</v>
      </c>
      <c r="AP19" s="81">
        <v>1</v>
      </c>
      <c r="AQ19" s="81">
        <v>1E-3</v>
      </c>
      <c r="AR19" s="81">
        <v>1E-3</v>
      </c>
      <c r="AS19" s="81">
        <v>1E-3</v>
      </c>
      <c r="AT19" s="81">
        <v>1E-3</v>
      </c>
      <c r="AU19" s="81">
        <v>1E-3</v>
      </c>
      <c r="AV19" s="81">
        <v>1E-3</v>
      </c>
      <c r="AW19" s="81">
        <v>1E-3</v>
      </c>
      <c r="AX19" s="81">
        <v>1E-3</v>
      </c>
      <c r="AY19" s="81">
        <v>1E-3</v>
      </c>
      <c r="AZ19" s="81">
        <v>1E-3</v>
      </c>
      <c r="BA19" s="81">
        <v>1E-3</v>
      </c>
      <c r="BB19" s="81">
        <v>1E-3</v>
      </c>
      <c r="BC19" s="81">
        <v>1E-3</v>
      </c>
      <c r="BD19" s="81">
        <v>1E-3</v>
      </c>
      <c r="BE19" s="81">
        <v>1</v>
      </c>
      <c r="BF19" s="81">
        <v>1E-3</v>
      </c>
      <c r="BG19" s="81">
        <v>1</v>
      </c>
      <c r="BH19" s="81">
        <v>1E-3</v>
      </c>
      <c r="BI19" s="81">
        <v>1</v>
      </c>
      <c r="BJ19" s="81">
        <v>1E-3</v>
      </c>
      <c r="BK19" s="81">
        <v>1</v>
      </c>
      <c r="BL19" s="81">
        <v>1E-3</v>
      </c>
      <c r="BM19" s="81">
        <v>1E-3</v>
      </c>
      <c r="BN19" s="81">
        <v>1E-3</v>
      </c>
      <c r="BO19" s="81">
        <v>1E-3</v>
      </c>
      <c r="BP19" s="81">
        <v>1E-3</v>
      </c>
      <c r="BQ19" s="81">
        <v>1E-3</v>
      </c>
      <c r="BR19" s="81">
        <v>1E-3</v>
      </c>
      <c r="BS19" s="81">
        <v>1E-3</v>
      </c>
      <c r="BT19" s="81">
        <v>1E-3</v>
      </c>
      <c r="BU19" s="81">
        <v>1E-3</v>
      </c>
      <c r="BV19" s="81">
        <v>1E-3</v>
      </c>
      <c r="BW19" s="81">
        <v>1E-3</v>
      </c>
      <c r="BX19" s="81">
        <f t="shared" si="8"/>
        <v>1</v>
      </c>
      <c r="BY19" s="81">
        <f t="shared" si="9"/>
        <v>1E-3</v>
      </c>
      <c r="BZ19" s="81"/>
      <c r="CA19" s="81"/>
      <c r="CB19" s="81"/>
      <c r="CC19" s="81"/>
    </row>
    <row r="20" spans="1:81" s="81" customFormat="1" ht="18.75">
      <c r="A20" s="111"/>
      <c r="C20" s="6" t="s">
        <v>37</v>
      </c>
      <c r="D20" s="81">
        <f>(D19-0.001)/0.999</f>
        <v>1</v>
      </c>
      <c r="E20" s="81">
        <f t="shared" ref="E20:BP20" si="30">(E19-0.001)/0.999</f>
        <v>1</v>
      </c>
      <c r="F20" s="81">
        <f t="shared" si="30"/>
        <v>1</v>
      </c>
      <c r="G20" s="81">
        <f t="shared" si="30"/>
        <v>1</v>
      </c>
      <c r="H20" s="81">
        <f t="shared" si="30"/>
        <v>1</v>
      </c>
      <c r="I20" s="81">
        <f t="shared" si="30"/>
        <v>0</v>
      </c>
      <c r="J20" s="81">
        <f t="shared" si="30"/>
        <v>0</v>
      </c>
      <c r="K20" s="81">
        <f t="shared" si="30"/>
        <v>1</v>
      </c>
      <c r="L20" s="81">
        <f t="shared" si="30"/>
        <v>1</v>
      </c>
      <c r="M20" s="81">
        <f t="shared" si="30"/>
        <v>1</v>
      </c>
      <c r="N20" s="81">
        <f t="shared" si="30"/>
        <v>1</v>
      </c>
      <c r="O20" s="81">
        <f t="shared" si="30"/>
        <v>0</v>
      </c>
      <c r="P20" s="81">
        <f t="shared" si="30"/>
        <v>0</v>
      </c>
      <c r="Q20" s="81">
        <f t="shared" si="30"/>
        <v>0</v>
      </c>
      <c r="R20" s="81">
        <f t="shared" si="30"/>
        <v>0</v>
      </c>
      <c r="S20" s="81">
        <f t="shared" si="30"/>
        <v>0</v>
      </c>
      <c r="T20" s="81">
        <f t="shared" si="30"/>
        <v>0</v>
      </c>
      <c r="U20" s="81">
        <f t="shared" si="30"/>
        <v>0</v>
      </c>
      <c r="V20" s="81">
        <f t="shared" si="30"/>
        <v>0</v>
      </c>
      <c r="W20" s="81">
        <f t="shared" si="30"/>
        <v>0</v>
      </c>
      <c r="X20" s="81">
        <f t="shared" si="30"/>
        <v>1</v>
      </c>
      <c r="Y20" s="81">
        <f t="shared" si="30"/>
        <v>1</v>
      </c>
      <c r="Z20" s="81">
        <f t="shared" si="30"/>
        <v>0</v>
      </c>
      <c r="AA20" s="81">
        <f t="shared" si="30"/>
        <v>1</v>
      </c>
      <c r="AB20" s="81">
        <f t="shared" si="30"/>
        <v>1</v>
      </c>
      <c r="AC20" s="81">
        <f t="shared" si="30"/>
        <v>1</v>
      </c>
      <c r="AD20" s="81">
        <f t="shared" si="30"/>
        <v>1</v>
      </c>
      <c r="AE20" s="81">
        <f t="shared" si="30"/>
        <v>1</v>
      </c>
      <c r="AF20" s="81">
        <f t="shared" si="30"/>
        <v>0</v>
      </c>
      <c r="AG20" s="81">
        <f t="shared" si="30"/>
        <v>1</v>
      </c>
      <c r="AH20" s="81">
        <f t="shared" si="30"/>
        <v>0</v>
      </c>
      <c r="AI20" s="81">
        <f t="shared" si="30"/>
        <v>1</v>
      </c>
      <c r="AJ20" s="81">
        <f t="shared" si="30"/>
        <v>1</v>
      </c>
      <c r="AK20" s="81">
        <f t="shared" si="30"/>
        <v>1</v>
      </c>
      <c r="AL20" s="81">
        <f t="shared" si="30"/>
        <v>1</v>
      </c>
      <c r="AM20" s="81">
        <f t="shared" si="30"/>
        <v>1</v>
      </c>
      <c r="AN20" s="81">
        <f t="shared" si="30"/>
        <v>1</v>
      </c>
      <c r="AO20" s="81">
        <f t="shared" si="30"/>
        <v>1</v>
      </c>
      <c r="AP20" s="81">
        <f t="shared" si="30"/>
        <v>1</v>
      </c>
      <c r="AQ20" s="81">
        <f t="shared" si="30"/>
        <v>0</v>
      </c>
      <c r="AR20" s="81">
        <f t="shared" si="30"/>
        <v>0</v>
      </c>
      <c r="AS20" s="81">
        <f t="shared" si="30"/>
        <v>0</v>
      </c>
      <c r="AT20" s="81">
        <f t="shared" si="30"/>
        <v>0</v>
      </c>
      <c r="AU20" s="81">
        <f t="shared" si="30"/>
        <v>0</v>
      </c>
      <c r="AV20" s="81">
        <f t="shared" si="30"/>
        <v>0</v>
      </c>
      <c r="AW20" s="81">
        <f t="shared" si="30"/>
        <v>0</v>
      </c>
      <c r="AX20" s="81">
        <f t="shared" si="30"/>
        <v>0</v>
      </c>
      <c r="AY20" s="81">
        <f t="shared" si="30"/>
        <v>0</v>
      </c>
      <c r="AZ20" s="81">
        <f t="shared" si="30"/>
        <v>0</v>
      </c>
      <c r="BA20" s="81">
        <f t="shared" si="30"/>
        <v>0</v>
      </c>
      <c r="BB20" s="81">
        <f t="shared" si="30"/>
        <v>0</v>
      </c>
      <c r="BC20" s="81">
        <f t="shared" si="30"/>
        <v>0</v>
      </c>
      <c r="BD20" s="81">
        <f t="shared" si="30"/>
        <v>0</v>
      </c>
      <c r="BE20" s="81">
        <f t="shared" si="30"/>
        <v>1</v>
      </c>
      <c r="BF20" s="81">
        <f t="shared" si="30"/>
        <v>0</v>
      </c>
      <c r="BG20" s="81">
        <f t="shared" si="30"/>
        <v>1</v>
      </c>
      <c r="BH20" s="81">
        <f t="shared" si="30"/>
        <v>0</v>
      </c>
      <c r="BI20" s="81">
        <f t="shared" si="30"/>
        <v>1</v>
      </c>
      <c r="BJ20" s="81">
        <f t="shared" si="30"/>
        <v>0</v>
      </c>
      <c r="BK20" s="81">
        <f t="shared" si="30"/>
        <v>1</v>
      </c>
      <c r="BL20" s="81">
        <f t="shared" si="30"/>
        <v>0</v>
      </c>
      <c r="BM20" s="81">
        <f t="shared" si="30"/>
        <v>0</v>
      </c>
      <c r="BN20" s="81">
        <f t="shared" si="30"/>
        <v>0</v>
      </c>
      <c r="BO20" s="81">
        <f t="shared" si="30"/>
        <v>0</v>
      </c>
      <c r="BP20" s="81">
        <f t="shared" si="30"/>
        <v>0</v>
      </c>
      <c r="BQ20" s="81">
        <f t="shared" ref="BQ20:BW20" si="31">(BQ19-0.001)/0.999</f>
        <v>0</v>
      </c>
      <c r="BR20" s="81">
        <f t="shared" si="31"/>
        <v>0</v>
      </c>
      <c r="BS20" s="81">
        <f t="shared" si="31"/>
        <v>0</v>
      </c>
      <c r="BT20" s="81">
        <f t="shared" si="31"/>
        <v>0</v>
      </c>
      <c r="BU20" s="81">
        <f t="shared" si="31"/>
        <v>0</v>
      </c>
      <c r="BV20" s="81">
        <f t="shared" si="31"/>
        <v>0</v>
      </c>
      <c r="BW20" s="81">
        <f t="shared" si="31"/>
        <v>0</v>
      </c>
      <c r="BZ20" s="81">
        <f t="shared" si="12"/>
        <v>29</v>
      </c>
    </row>
    <row r="21" spans="1:81" s="81" customFormat="1" ht="18.75">
      <c r="A21" s="111"/>
      <c r="C21" s="6" t="s">
        <v>38</v>
      </c>
      <c r="D21" s="81">
        <f>D20/29</f>
        <v>3.4482758620689655E-2</v>
      </c>
      <c r="E21" s="81">
        <f t="shared" ref="E21:BP21" si="32">E20/29</f>
        <v>3.4482758620689655E-2</v>
      </c>
      <c r="F21" s="81">
        <f t="shared" si="32"/>
        <v>3.4482758620689655E-2</v>
      </c>
      <c r="G21" s="81">
        <f t="shared" si="32"/>
        <v>3.4482758620689655E-2</v>
      </c>
      <c r="H21" s="81">
        <f t="shared" si="32"/>
        <v>3.4482758620689655E-2</v>
      </c>
      <c r="I21" s="81">
        <f t="shared" si="32"/>
        <v>0</v>
      </c>
      <c r="J21" s="81">
        <f t="shared" si="32"/>
        <v>0</v>
      </c>
      <c r="K21" s="81">
        <f t="shared" si="32"/>
        <v>3.4482758620689655E-2</v>
      </c>
      <c r="L21" s="81">
        <f t="shared" si="32"/>
        <v>3.4482758620689655E-2</v>
      </c>
      <c r="M21" s="81">
        <f t="shared" si="32"/>
        <v>3.4482758620689655E-2</v>
      </c>
      <c r="N21" s="81">
        <f t="shared" si="32"/>
        <v>3.4482758620689655E-2</v>
      </c>
      <c r="O21" s="81">
        <f t="shared" si="32"/>
        <v>0</v>
      </c>
      <c r="P21" s="81">
        <f t="shared" si="32"/>
        <v>0</v>
      </c>
      <c r="Q21" s="81">
        <f t="shared" si="32"/>
        <v>0</v>
      </c>
      <c r="R21" s="81">
        <f t="shared" si="32"/>
        <v>0</v>
      </c>
      <c r="S21" s="81">
        <f t="shared" si="32"/>
        <v>0</v>
      </c>
      <c r="T21" s="81">
        <f t="shared" si="32"/>
        <v>0</v>
      </c>
      <c r="U21" s="81">
        <f t="shared" si="32"/>
        <v>0</v>
      </c>
      <c r="V21" s="81">
        <f t="shared" si="32"/>
        <v>0</v>
      </c>
      <c r="W21" s="81">
        <f t="shared" si="32"/>
        <v>0</v>
      </c>
      <c r="X21" s="81">
        <f t="shared" si="32"/>
        <v>3.4482758620689655E-2</v>
      </c>
      <c r="Y21" s="81">
        <f t="shared" si="32"/>
        <v>3.4482758620689655E-2</v>
      </c>
      <c r="Z21" s="81">
        <f t="shared" si="32"/>
        <v>0</v>
      </c>
      <c r="AA21" s="81">
        <f t="shared" si="32"/>
        <v>3.4482758620689655E-2</v>
      </c>
      <c r="AB21" s="81">
        <f t="shared" si="32"/>
        <v>3.4482758620689655E-2</v>
      </c>
      <c r="AC21" s="81">
        <f t="shared" si="32"/>
        <v>3.4482758620689655E-2</v>
      </c>
      <c r="AD21" s="81">
        <f t="shared" si="32"/>
        <v>3.4482758620689655E-2</v>
      </c>
      <c r="AE21" s="81">
        <f t="shared" si="32"/>
        <v>3.4482758620689655E-2</v>
      </c>
      <c r="AF21" s="81">
        <f t="shared" si="32"/>
        <v>0</v>
      </c>
      <c r="AG21" s="81">
        <f t="shared" si="32"/>
        <v>3.4482758620689655E-2</v>
      </c>
      <c r="AH21" s="81">
        <f t="shared" si="32"/>
        <v>0</v>
      </c>
      <c r="AI21" s="81">
        <f t="shared" si="32"/>
        <v>3.4482758620689655E-2</v>
      </c>
      <c r="AJ21" s="81">
        <f t="shared" si="32"/>
        <v>3.4482758620689655E-2</v>
      </c>
      <c r="AK21" s="81">
        <f t="shared" si="32"/>
        <v>3.4482758620689655E-2</v>
      </c>
      <c r="AL21" s="81">
        <f t="shared" si="32"/>
        <v>3.4482758620689655E-2</v>
      </c>
      <c r="AM21" s="81">
        <f t="shared" si="32"/>
        <v>3.4482758620689655E-2</v>
      </c>
      <c r="AN21" s="81">
        <f t="shared" si="32"/>
        <v>3.4482758620689655E-2</v>
      </c>
      <c r="AO21" s="81">
        <f t="shared" si="32"/>
        <v>3.4482758620689655E-2</v>
      </c>
      <c r="AP21" s="81">
        <f t="shared" si="32"/>
        <v>3.4482758620689655E-2</v>
      </c>
      <c r="AQ21" s="81">
        <f t="shared" si="32"/>
        <v>0</v>
      </c>
      <c r="AR21" s="81">
        <f t="shared" si="32"/>
        <v>0</v>
      </c>
      <c r="AS21" s="81">
        <f t="shared" si="32"/>
        <v>0</v>
      </c>
      <c r="AT21" s="81">
        <f t="shared" si="32"/>
        <v>0</v>
      </c>
      <c r="AU21" s="81">
        <f t="shared" si="32"/>
        <v>0</v>
      </c>
      <c r="AV21" s="81">
        <f t="shared" si="32"/>
        <v>0</v>
      </c>
      <c r="AW21" s="81">
        <f t="shared" si="32"/>
        <v>0</v>
      </c>
      <c r="AX21" s="81">
        <f t="shared" si="32"/>
        <v>0</v>
      </c>
      <c r="AY21" s="81">
        <f t="shared" si="32"/>
        <v>0</v>
      </c>
      <c r="AZ21" s="81">
        <f t="shared" si="32"/>
        <v>0</v>
      </c>
      <c r="BA21" s="81">
        <f t="shared" si="32"/>
        <v>0</v>
      </c>
      <c r="BB21" s="81">
        <f t="shared" si="32"/>
        <v>0</v>
      </c>
      <c r="BC21" s="81">
        <f t="shared" si="32"/>
        <v>0</v>
      </c>
      <c r="BD21" s="81">
        <f t="shared" si="32"/>
        <v>0</v>
      </c>
      <c r="BE21" s="81">
        <f t="shared" si="32"/>
        <v>3.4482758620689655E-2</v>
      </c>
      <c r="BF21" s="81">
        <f t="shared" si="32"/>
        <v>0</v>
      </c>
      <c r="BG21" s="81">
        <f t="shared" si="32"/>
        <v>3.4482758620689655E-2</v>
      </c>
      <c r="BH21" s="81">
        <f t="shared" si="32"/>
        <v>0</v>
      </c>
      <c r="BI21" s="81">
        <f t="shared" si="32"/>
        <v>3.4482758620689655E-2</v>
      </c>
      <c r="BJ21" s="81">
        <f t="shared" si="32"/>
        <v>0</v>
      </c>
      <c r="BK21" s="81">
        <f t="shared" si="32"/>
        <v>3.4482758620689655E-2</v>
      </c>
      <c r="BL21" s="81">
        <f t="shared" si="32"/>
        <v>0</v>
      </c>
      <c r="BM21" s="81">
        <f t="shared" si="32"/>
        <v>0</v>
      </c>
      <c r="BN21" s="81">
        <f t="shared" si="32"/>
        <v>0</v>
      </c>
      <c r="BO21" s="81">
        <f t="shared" si="32"/>
        <v>0</v>
      </c>
      <c r="BP21" s="81">
        <f t="shared" si="32"/>
        <v>0</v>
      </c>
      <c r="BQ21" s="81">
        <f t="shared" ref="BQ21:BW21" si="33">BQ20/29</f>
        <v>0</v>
      </c>
      <c r="BR21" s="81">
        <f t="shared" si="33"/>
        <v>0</v>
      </c>
      <c r="BS21" s="81">
        <f t="shared" si="33"/>
        <v>0</v>
      </c>
      <c r="BT21" s="81">
        <f t="shared" si="33"/>
        <v>0</v>
      </c>
      <c r="BU21" s="81">
        <f t="shared" si="33"/>
        <v>0</v>
      </c>
      <c r="BV21" s="81">
        <f t="shared" si="33"/>
        <v>0</v>
      </c>
      <c r="BW21" s="81">
        <f t="shared" si="33"/>
        <v>0</v>
      </c>
    </row>
    <row r="22" spans="1:81" s="81" customFormat="1" ht="18.75">
      <c r="A22" s="111"/>
      <c r="C22" s="6" t="s">
        <v>39</v>
      </c>
      <c r="D22" s="81">
        <f>LN(D21)</f>
        <v>-3.3672958299864741</v>
      </c>
      <c r="E22" s="81">
        <f t="shared" ref="E22:BK22" si="34">LN(E21)</f>
        <v>-3.3672958299864741</v>
      </c>
      <c r="F22" s="81">
        <f t="shared" si="34"/>
        <v>-3.3672958299864741</v>
      </c>
      <c r="G22" s="81">
        <f t="shared" si="34"/>
        <v>-3.3672958299864741</v>
      </c>
      <c r="H22" s="81">
        <f t="shared" si="34"/>
        <v>-3.3672958299864741</v>
      </c>
      <c r="I22" s="81">
        <v>0</v>
      </c>
      <c r="J22" s="81">
        <v>0</v>
      </c>
      <c r="K22" s="81">
        <f t="shared" si="34"/>
        <v>-3.3672958299864741</v>
      </c>
      <c r="L22" s="81">
        <f t="shared" si="34"/>
        <v>-3.3672958299864741</v>
      </c>
      <c r="M22" s="81">
        <f t="shared" si="34"/>
        <v>-3.3672958299864741</v>
      </c>
      <c r="N22" s="81">
        <f t="shared" si="34"/>
        <v>-3.3672958299864741</v>
      </c>
      <c r="O22" s="81">
        <v>0</v>
      </c>
      <c r="P22" s="81">
        <v>0</v>
      </c>
      <c r="Q22" s="81">
        <v>0</v>
      </c>
      <c r="R22" s="81">
        <v>0</v>
      </c>
      <c r="S22" s="81">
        <v>0</v>
      </c>
      <c r="T22" s="81">
        <v>0</v>
      </c>
      <c r="U22" s="81">
        <v>0</v>
      </c>
      <c r="V22" s="81">
        <v>0</v>
      </c>
      <c r="W22" s="81">
        <v>0</v>
      </c>
      <c r="X22" s="81">
        <f t="shared" si="34"/>
        <v>-3.3672958299864741</v>
      </c>
      <c r="Y22" s="81">
        <f t="shared" si="34"/>
        <v>-3.3672958299864741</v>
      </c>
      <c r="Z22" s="81">
        <v>0</v>
      </c>
      <c r="AA22" s="81">
        <f t="shared" si="34"/>
        <v>-3.3672958299864741</v>
      </c>
      <c r="AB22" s="81">
        <f t="shared" si="34"/>
        <v>-3.3672958299864741</v>
      </c>
      <c r="AC22" s="81">
        <f t="shared" si="34"/>
        <v>-3.3672958299864741</v>
      </c>
      <c r="AD22" s="81">
        <f t="shared" si="34"/>
        <v>-3.3672958299864741</v>
      </c>
      <c r="AE22" s="81">
        <f t="shared" si="34"/>
        <v>-3.3672958299864741</v>
      </c>
      <c r="AF22" s="81">
        <v>0</v>
      </c>
      <c r="AG22" s="81">
        <f t="shared" si="34"/>
        <v>-3.3672958299864741</v>
      </c>
      <c r="AH22" s="81">
        <v>0</v>
      </c>
      <c r="AI22" s="81">
        <f t="shared" si="34"/>
        <v>-3.3672958299864741</v>
      </c>
      <c r="AJ22" s="81">
        <f t="shared" si="34"/>
        <v>-3.3672958299864741</v>
      </c>
      <c r="AK22" s="81">
        <f t="shared" si="34"/>
        <v>-3.3672958299864741</v>
      </c>
      <c r="AL22" s="81">
        <f t="shared" si="34"/>
        <v>-3.3672958299864741</v>
      </c>
      <c r="AM22" s="81">
        <f t="shared" si="34"/>
        <v>-3.3672958299864741</v>
      </c>
      <c r="AN22" s="81">
        <f t="shared" si="34"/>
        <v>-3.3672958299864741</v>
      </c>
      <c r="AO22" s="81">
        <f t="shared" si="34"/>
        <v>-3.3672958299864741</v>
      </c>
      <c r="AP22" s="81">
        <f t="shared" si="34"/>
        <v>-3.3672958299864741</v>
      </c>
      <c r="AQ22" s="81">
        <v>0</v>
      </c>
      <c r="AR22" s="81">
        <v>0</v>
      </c>
      <c r="AS22" s="81">
        <v>0</v>
      </c>
      <c r="AT22" s="81">
        <v>0</v>
      </c>
      <c r="AU22" s="81">
        <v>0</v>
      </c>
      <c r="AV22" s="81">
        <v>0</v>
      </c>
      <c r="AW22" s="81">
        <v>0</v>
      </c>
      <c r="AX22" s="81">
        <v>0</v>
      </c>
      <c r="AY22" s="81">
        <v>0</v>
      </c>
      <c r="AZ22" s="81">
        <v>0</v>
      </c>
      <c r="BA22" s="81">
        <v>0</v>
      </c>
      <c r="BB22" s="81">
        <v>0</v>
      </c>
      <c r="BC22" s="81">
        <v>0</v>
      </c>
      <c r="BD22" s="81">
        <v>0</v>
      </c>
      <c r="BE22" s="81">
        <f t="shared" si="34"/>
        <v>-3.3672958299864741</v>
      </c>
      <c r="BF22" s="81">
        <v>0</v>
      </c>
      <c r="BG22" s="81">
        <f t="shared" si="34"/>
        <v>-3.3672958299864741</v>
      </c>
      <c r="BH22" s="81">
        <v>0</v>
      </c>
      <c r="BI22" s="81">
        <f t="shared" si="34"/>
        <v>-3.3672958299864741</v>
      </c>
      <c r="BJ22" s="81">
        <v>0</v>
      </c>
      <c r="BK22" s="81">
        <f t="shared" si="34"/>
        <v>-3.3672958299864741</v>
      </c>
      <c r="BL22" s="81">
        <v>0</v>
      </c>
      <c r="BM22" s="81">
        <v>0</v>
      </c>
      <c r="BN22" s="81">
        <v>0</v>
      </c>
      <c r="BO22" s="81">
        <v>0</v>
      </c>
      <c r="BP22" s="81">
        <v>0</v>
      </c>
      <c r="BQ22" s="81">
        <v>0</v>
      </c>
      <c r="BR22" s="81">
        <v>0</v>
      </c>
      <c r="BS22" s="81">
        <v>0</v>
      </c>
      <c r="BT22" s="81">
        <v>0</v>
      </c>
      <c r="BU22" s="81">
        <v>0</v>
      </c>
      <c r="BV22" s="81">
        <v>0</v>
      </c>
      <c r="BW22" s="81">
        <v>0</v>
      </c>
    </row>
    <row r="23" spans="1:81" s="81" customFormat="1">
      <c r="A23" s="111"/>
      <c r="C23" s="6" t="s">
        <v>244</v>
      </c>
      <c r="D23" s="81">
        <f>-D21*D22</f>
        <v>0.11611364930987841</v>
      </c>
      <c r="E23" s="81">
        <f t="shared" ref="E23:BP23" si="35">-E21*E22</f>
        <v>0.11611364930987841</v>
      </c>
      <c r="F23" s="81">
        <f t="shared" si="35"/>
        <v>0.11611364930987841</v>
      </c>
      <c r="G23" s="81">
        <f t="shared" si="35"/>
        <v>0.11611364930987841</v>
      </c>
      <c r="H23" s="81">
        <f t="shared" si="35"/>
        <v>0.11611364930987841</v>
      </c>
      <c r="I23" s="81">
        <v>0</v>
      </c>
      <c r="J23" s="81">
        <v>0</v>
      </c>
      <c r="K23" s="81">
        <f t="shared" si="35"/>
        <v>0.11611364930987841</v>
      </c>
      <c r="L23" s="81">
        <f t="shared" si="35"/>
        <v>0.11611364930987841</v>
      </c>
      <c r="M23" s="81">
        <f t="shared" si="35"/>
        <v>0.11611364930987841</v>
      </c>
      <c r="N23" s="81">
        <f t="shared" si="35"/>
        <v>0.11611364930987841</v>
      </c>
      <c r="O23" s="81">
        <f t="shared" si="35"/>
        <v>0</v>
      </c>
      <c r="P23" s="81">
        <v>0</v>
      </c>
      <c r="Q23" s="81">
        <f t="shared" si="35"/>
        <v>0</v>
      </c>
      <c r="R23" s="81">
        <f t="shared" si="35"/>
        <v>0</v>
      </c>
      <c r="S23" s="81">
        <f t="shared" si="35"/>
        <v>0</v>
      </c>
      <c r="T23" s="81">
        <f t="shared" si="35"/>
        <v>0</v>
      </c>
      <c r="U23" s="81">
        <f t="shared" si="35"/>
        <v>0</v>
      </c>
      <c r="V23" s="81">
        <f t="shared" si="35"/>
        <v>0</v>
      </c>
      <c r="W23" s="81">
        <f t="shared" si="35"/>
        <v>0</v>
      </c>
      <c r="X23" s="81">
        <f t="shared" si="35"/>
        <v>0.11611364930987841</v>
      </c>
      <c r="Y23" s="81">
        <f t="shared" si="35"/>
        <v>0.11611364930987841</v>
      </c>
      <c r="Z23" s="81">
        <f t="shared" si="35"/>
        <v>0</v>
      </c>
      <c r="AA23" s="81">
        <f t="shared" si="35"/>
        <v>0.11611364930987841</v>
      </c>
      <c r="AB23" s="81">
        <f t="shared" si="35"/>
        <v>0.11611364930987841</v>
      </c>
      <c r="AC23" s="81">
        <f t="shared" si="35"/>
        <v>0.11611364930987841</v>
      </c>
      <c r="AD23" s="81">
        <f t="shared" si="35"/>
        <v>0.11611364930987841</v>
      </c>
      <c r="AE23" s="81">
        <f t="shared" si="35"/>
        <v>0.11611364930987841</v>
      </c>
      <c r="AF23" s="81">
        <f t="shared" si="35"/>
        <v>0</v>
      </c>
      <c r="AG23" s="81">
        <f t="shared" si="35"/>
        <v>0.11611364930987841</v>
      </c>
      <c r="AH23" s="81">
        <f t="shared" si="35"/>
        <v>0</v>
      </c>
      <c r="AI23" s="81">
        <f t="shared" si="35"/>
        <v>0.11611364930987841</v>
      </c>
      <c r="AJ23" s="81">
        <f t="shared" si="35"/>
        <v>0.11611364930987841</v>
      </c>
      <c r="AK23" s="81">
        <f t="shared" si="35"/>
        <v>0.11611364930987841</v>
      </c>
      <c r="AL23" s="81">
        <f t="shared" si="35"/>
        <v>0.11611364930987841</v>
      </c>
      <c r="AM23" s="81">
        <f t="shared" si="35"/>
        <v>0.11611364930987841</v>
      </c>
      <c r="AN23" s="81">
        <f t="shared" si="35"/>
        <v>0.11611364930987841</v>
      </c>
      <c r="AO23" s="81">
        <f t="shared" si="35"/>
        <v>0.11611364930987841</v>
      </c>
      <c r="AP23" s="81">
        <f t="shared" si="35"/>
        <v>0.11611364930987841</v>
      </c>
      <c r="AQ23" s="81">
        <f t="shared" si="35"/>
        <v>0</v>
      </c>
      <c r="AR23" s="81">
        <f t="shared" si="35"/>
        <v>0</v>
      </c>
      <c r="AS23" s="81">
        <f t="shared" si="35"/>
        <v>0</v>
      </c>
      <c r="AT23" s="81">
        <f t="shared" si="35"/>
        <v>0</v>
      </c>
      <c r="AU23" s="81">
        <f t="shared" si="35"/>
        <v>0</v>
      </c>
      <c r="AV23" s="81">
        <f t="shared" si="35"/>
        <v>0</v>
      </c>
      <c r="AW23" s="81">
        <f t="shared" si="35"/>
        <v>0</v>
      </c>
      <c r="AX23" s="81">
        <f t="shared" si="35"/>
        <v>0</v>
      </c>
      <c r="AY23" s="81">
        <f t="shared" si="35"/>
        <v>0</v>
      </c>
      <c r="AZ23" s="81">
        <f t="shared" si="35"/>
        <v>0</v>
      </c>
      <c r="BA23" s="81">
        <f t="shared" si="35"/>
        <v>0</v>
      </c>
      <c r="BB23" s="81">
        <f t="shared" si="35"/>
        <v>0</v>
      </c>
      <c r="BC23" s="81">
        <f t="shared" si="35"/>
        <v>0</v>
      </c>
      <c r="BD23" s="81">
        <f t="shared" si="35"/>
        <v>0</v>
      </c>
      <c r="BE23" s="81">
        <f t="shared" si="35"/>
        <v>0.11611364930987841</v>
      </c>
      <c r="BF23" s="81">
        <f t="shared" si="35"/>
        <v>0</v>
      </c>
      <c r="BG23" s="81">
        <f t="shared" si="35"/>
        <v>0.11611364930987841</v>
      </c>
      <c r="BH23" s="81">
        <f t="shared" si="35"/>
        <v>0</v>
      </c>
      <c r="BI23" s="81">
        <f t="shared" si="35"/>
        <v>0.11611364930987841</v>
      </c>
      <c r="BJ23" s="81">
        <f t="shared" si="35"/>
        <v>0</v>
      </c>
      <c r="BK23" s="81">
        <f t="shared" si="35"/>
        <v>0.11611364930987841</v>
      </c>
      <c r="BL23" s="81">
        <f t="shared" si="35"/>
        <v>0</v>
      </c>
      <c r="BM23" s="81">
        <f t="shared" si="35"/>
        <v>0</v>
      </c>
      <c r="BN23" s="81">
        <f t="shared" si="35"/>
        <v>0</v>
      </c>
      <c r="BO23" s="81">
        <f t="shared" si="35"/>
        <v>0</v>
      </c>
      <c r="BP23" s="81">
        <f t="shared" si="35"/>
        <v>0</v>
      </c>
      <c r="BQ23" s="81">
        <f t="shared" ref="BQ23:BW23" si="36">-BQ21*BQ22</f>
        <v>0</v>
      </c>
      <c r="BR23" s="81">
        <f t="shared" si="36"/>
        <v>0</v>
      </c>
      <c r="BS23" s="81">
        <f t="shared" si="36"/>
        <v>0</v>
      </c>
      <c r="BT23" s="81">
        <f t="shared" si="36"/>
        <v>0</v>
      </c>
      <c r="BU23" s="81">
        <f t="shared" si="36"/>
        <v>0</v>
      </c>
      <c r="BV23" s="81">
        <f t="shared" si="36"/>
        <v>0</v>
      </c>
      <c r="BW23" s="81">
        <f t="shared" si="36"/>
        <v>0</v>
      </c>
      <c r="CA23" s="81">
        <f t="shared" si="19"/>
        <v>3.3672958299864719</v>
      </c>
      <c r="CB23" s="81">
        <f t="shared" si="20"/>
        <v>0.7873646971698216</v>
      </c>
      <c r="CC23" s="81">
        <f t="shared" si="21"/>
        <v>4.4592935317671577E-2</v>
      </c>
    </row>
    <row r="24" spans="1:81" ht="28.5">
      <c r="A24" s="111"/>
      <c r="B24" s="92" t="s">
        <v>62</v>
      </c>
      <c r="C24" s="92" t="s">
        <v>55</v>
      </c>
      <c r="D24" s="81">
        <v>2</v>
      </c>
      <c r="E24" s="81">
        <v>1</v>
      </c>
      <c r="F24" s="81">
        <v>1</v>
      </c>
      <c r="G24" s="81">
        <v>1</v>
      </c>
      <c r="H24" s="81">
        <v>1</v>
      </c>
      <c r="I24" s="81">
        <v>1</v>
      </c>
      <c r="J24" s="81">
        <v>1</v>
      </c>
      <c r="K24" s="81">
        <v>1</v>
      </c>
      <c r="L24" s="81">
        <v>1E-3</v>
      </c>
      <c r="M24" s="81">
        <v>1</v>
      </c>
      <c r="N24" s="81">
        <v>1</v>
      </c>
      <c r="O24" s="81">
        <v>3</v>
      </c>
      <c r="P24" s="81">
        <v>3</v>
      </c>
      <c r="Q24" s="81">
        <v>3</v>
      </c>
      <c r="R24" s="81">
        <v>3</v>
      </c>
      <c r="S24" s="81">
        <v>3</v>
      </c>
      <c r="T24" s="81">
        <v>3</v>
      </c>
      <c r="U24" s="81">
        <v>3</v>
      </c>
      <c r="V24" s="81">
        <v>1E-3</v>
      </c>
      <c r="W24" s="81">
        <v>1E-3</v>
      </c>
      <c r="X24" s="81">
        <v>20</v>
      </c>
      <c r="Y24" s="81">
        <v>20</v>
      </c>
      <c r="Z24" s="81">
        <v>1E-3</v>
      </c>
      <c r="AA24" s="81">
        <v>2</v>
      </c>
      <c r="AB24" s="81">
        <v>2</v>
      </c>
      <c r="AC24" s="81">
        <v>1E-3</v>
      </c>
      <c r="AD24" s="81">
        <v>2</v>
      </c>
      <c r="AE24" s="81">
        <v>1E-3</v>
      </c>
      <c r="AF24" s="81">
        <v>1E-3</v>
      </c>
      <c r="AG24" s="81">
        <v>20</v>
      </c>
      <c r="AH24" s="81">
        <v>0.2</v>
      </c>
      <c r="AI24" s="81">
        <v>1.5</v>
      </c>
      <c r="AJ24" s="81">
        <v>2</v>
      </c>
      <c r="AK24" s="81">
        <v>15</v>
      </c>
      <c r="AL24" s="81">
        <v>5</v>
      </c>
      <c r="AM24" s="81">
        <v>3</v>
      </c>
      <c r="AN24" s="81">
        <v>26.195</v>
      </c>
      <c r="AO24" s="81">
        <v>0.2</v>
      </c>
      <c r="AP24" s="81">
        <v>1</v>
      </c>
      <c r="AQ24" s="81">
        <v>1E-3</v>
      </c>
      <c r="AR24" s="81">
        <v>1E-3</v>
      </c>
      <c r="AS24" s="81">
        <v>1E-3</v>
      </c>
      <c r="AT24" s="81">
        <v>1E-3</v>
      </c>
      <c r="AU24" s="81">
        <v>1E-3</v>
      </c>
      <c r="AV24" s="81">
        <v>1E-3</v>
      </c>
      <c r="AW24" s="81">
        <v>1E-3</v>
      </c>
      <c r="AX24" s="81">
        <v>1E-3</v>
      </c>
      <c r="AY24" s="81">
        <v>1E-3</v>
      </c>
      <c r="AZ24" s="81">
        <v>1E-3</v>
      </c>
      <c r="BA24" s="81">
        <v>1E-3</v>
      </c>
      <c r="BB24" s="81">
        <v>30</v>
      </c>
      <c r="BC24" s="81">
        <v>1E-3</v>
      </c>
      <c r="BD24" s="81">
        <v>1E-3</v>
      </c>
      <c r="BE24" s="81">
        <v>1E-3</v>
      </c>
      <c r="BF24" s="81">
        <v>0.2</v>
      </c>
      <c r="BG24" s="81">
        <v>1E-3</v>
      </c>
      <c r="BH24" s="81">
        <v>1E-3</v>
      </c>
      <c r="BI24" s="81">
        <v>3</v>
      </c>
      <c r="BJ24" s="81">
        <v>1E-3</v>
      </c>
      <c r="BK24" s="81">
        <v>1E-3</v>
      </c>
      <c r="BL24" s="81">
        <v>1E-3</v>
      </c>
      <c r="BM24" s="81">
        <v>1E-3</v>
      </c>
      <c r="BN24" s="81">
        <v>1</v>
      </c>
      <c r="BO24" s="81">
        <v>0.6</v>
      </c>
      <c r="BP24" s="81">
        <v>0</v>
      </c>
      <c r="BQ24" s="81">
        <v>0.8</v>
      </c>
      <c r="BR24" s="81">
        <v>0</v>
      </c>
      <c r="BS24" s="81">
        <v>0.8</v>
      </c>
      <c r="BT24" s="81">
        <v>2</v>
      </c>
      <c r="BU24" s="81">
        <v>0.5</v>
      </c>
      <c r="BV24" s="81">
        <v>0.5</v>
      </c>
      <c r="BW24" s="81">
        <v>10</v>
      </c>
      <c r="BX24" s="81">
        <f t="shared" si="8"/>
        <v>30</v>
      </c>
      <c r="BY24" s="81">
        <f t="shared" si="9"/>
        <v>0</v>
      </c>
      <c r="BZ24" s="81"/>
      <c r="CA24" s="81"/>
      <c r="CB24" s="81"/>
      <c r="CC24" s="81"/>
    </row>
    <row r="25" spans="1:81" s="81" customFormat="1" ht="18.75">
      <c r="A25" s="112"/>
      <c r="C25" s="6" t="s">
        <v>37</v>
      </c>
      <c r="D25" s="81">
        <f>D24/30</f>
        <v>6.6666666666666666E-2</v>
      </c>
      <c r="E25" s="81">
        <f t="shared" ref="E25:BP25" si="37">E24/30</f>
        <v>3.3333333333333333E-2</v>
      </c>
      <c r="F25" s="81">
        <f t="shared" si="37"/>
        <v>3.3333333333333333E-2</v>
      </c>
      <c r="G25" s="81">
        <f t="shared" si="37"/>
        <v>3.3333333333333333E-2</v>
      </c>
      <c r="H25" s="81">
        <f t="shared" si="37"/>
        <v>3.3333333333333333E-2</v>
      </c>
      <c r="I25" s="81">
        <f t="shared" si="37"/>
        <v>3.3333333333333333E-2</v>
      </c>
      <c r="J25" s="81">
        <f t="shared" si="37"/>
        <v>3.3333333333333333E-2</v>
      </c>
      <c r="K25" s="81">
        <f t="shared" si="37"/>
        <v>3.3333333333333333E-2</v>
      </c>
      <c r="L25" s="81">
        <f t="shared" si="37"/>
        <v>3.3333333333333335E-5</v>
      </c>
      <c r="M25" s="81">
        <f t="shared" si="37"/>
        <v>3.3333333333333333E-2</v>
      </c>
      <c r="N25" s="81">
        <f t="shared" si="37"/>
        <v>3.3333333333333333E-2</v>
      </c>
      <c r="O25" s="81">
        <f t="shared" si="37"/>
        <v>0.1</v>
      </c>
      <c r="P25" s="81">
        <f t="shared" si="37"/>
        <v>0.1</v>
      </c>
      <c r="Q25" s="81">
        <f t="shared" si="37"/>
        <v>0.1</v>
      </c>
      <c r="R25" s="81">
        <f t="shared" si="37"/>
        <v>0.1</v>
      </c>
      <c r="S25" s="81">
        <f t="shared" si="37"/>
        <v>0.1</v>
      </c>
      <c r="T25" s="81">
        <f t="shared" si="37"/>
        <v>0.1</v>
      </c>
      <c r="U25" s="81">
        <f t="shared" si="37"/>
        <v>0.1</v>
      </c>
      <c r="V25" s="81">
        <f t="shared" si="37"/>
        <v>3.3333333333333335E-5</v>
      </c>
      <c r="W25" s="81">
        <f t="shared" si="37"/>
        <v>3.3333333333333335E-5</v>
      </c>
      <c r="X25" s="81">
        <f t="shared" si="37"/>
        <v>0.66666666666666663</v>
      </c>
      <c r="Y25" s="81">
        <f t="shared" si="37"/>
        <v>0.66666666666666663</v>
      </c>
      <c r="Z25" s="81">
        <f t="shared" si="37"/>
        <v>3.3333333333333335E-5</v>
      </c>
      <c r="AA25" s="81">
        <f t="shared" si="37"/>
        <v>6.6666666666666666E-2</v>
      </c>
      <c r="AB25" s="81">
        <f t="shared" si="37"/>
        <v>6.6666666666666666E-2</v>
      </c>
      <c r="AC25" s="81">
        <f t="shared" si="37"/>
        <v>3.3333333333333335E-5</v>
      </c>
      <c r="AD25" s="81">
        <f t="shared" si="37"/>
        <v>6.6666666666666666E-2</v>
      </c>
      <c r="AE25" s="81">
        <f t="shared" si="37"/>
        <v>3.3333333333333335E-5</v>
      </c>
      <c r="AF25" s="81">
        <f t="shared" si="37"/>
        <v>3.3333333333333335E-5</v>
      </c>
      <c r="AG25" s="81">
        <f t="shared" si="37"/>
        <v>0.66666666666666663</v>
      </c>
      <c r="AH25" s="81">
        <f t="shared" si="37"/>
        <v>6.6666666666666671E-3</v>
      </c>
      <c r="AI25" s="81">
        <f t="shared" si="37"/>
        <v>0.05</v>
      </c>
      <c r="AJ25" s="81">
        <f t="shared" si="37"/>
        <v>6.6666666666666666E-2</v>
      </c>
      <c r="AK25" s="81">
        <f t="shared" si="37"/>
        <v>0.5</v>
      </c>
      <c r="AL25" s="81">
        <f t="shared" si="37"/>
        <v>0.16666666666666666</v>
      </c>
      <c r="AM25" s="81">
        <f t="shared" si="37"/>
        <v>0.1</v>
      </c>
      <c r="AN25" s="81">
        <f t="shared" si="37"/>
        <v>0.87316666666666665</v>
      </c>
      <c r="AO25" s="81">
        <f t="shared" si="37"/>
        <v>6.6666666666666671E-3</v>
      </c>
      <c r="AP25" s="81">
        <f t="shared" si="37"/>
        <v>3.3333333333333333E-2</v>
      </c>
      <c r="AQ25" s="81">
        <f t="shared" si="37"/>
        <v>3.3333333333333335E-5</v>
      </c>
      <c r="AR25" s="81">
        <f t="shared" si="37"/>
        <v>3.3333333333333335E-5</v>
      </c>
      <c r="AS25" s="81">
        <f t="shared" si="37"/>
        <v>3.3333333333333335E-5</v>
      </c>
      <c r="AT25" s="81">
        <f t="shared" si="37"/>
        <v>3.3333333333333335E-5</v>
      </c>
      <c r="AU25" s="81">
        <f t="shared" si="37"/>
        <v>3.3333333333333335E-5</v>
      </c>
      <c r="AV25" s="81">
        <f t="shared" si="37"/>
        <v>3.3333333333333335E-5</v>
      </c>
      <c r="AW25" s="81">
        <f t="shared" si="37"/>
        <v>3.3333333333333335E-5</v>
      </c>
      <c r="AX25" s="81">
        <f t="shared" si="37"/>
        <v>3.3333333333333335E-5</v>
      </c>
      <c r="AY25" s="81">
        <f t="shared" si="37"/>
        <v>3.3333333333333335E-5</v>
      </c>
      <c r="AZ25" s="81">
        <f t="shared" si="37"/>
        <v>3.3333333333333335E-5</v>
      </c>
      <c r="BA25" s="81">
        <f t="shared" si="37"/>
        <v>3.3333333333333335E-5</v>
      </c>
      <c r="BB25" s="81">
        <f t="shared" si="37"/>
        <v>1</v>
      </c>
      <c r="BC25" s="81">
        <f t="shared" si="37"/>
        <v>3.3333333333333335E-5</v>
      </c>
      <c r="BD25" s="81">
        <f t="shared" si="37"/>
        <v>3.3333333333333335E-5</v>
      </c>
      <c r="BE25" s="81">
        <f t="shared" si="37"/>
        <v>3.3333333333333335E-5</v>
      </c>
      <c r="BF25" s="81">
        <f t="shared" si="37"/>
        <v>6.6666666666666671E-3</v>
      </c>
      <c r="BG25" s="81">
        <f t="shared" si="37"/>
        <v>3.3333333333333335E-5</v>
      </c>
      <c r="BH25" s="81">
        <f t="shared" si="37"/>
        <v>3.3333333333333335E-5</v>
      </c>
      <c r="BI25" s="81">
        <f t="shared" si="37"/>
        <v>0.1</v>
      </c>
      <c r="BJ25" s="81">
        <f t="shared" si="37"/>
        <v>3.3333333333333335E-5</v>
      </c>
      <c r="BK25" s="81">
        <f t="shared" si="37"/>
        <v>3.3333333333333335E-5</v>
      </c>
      <c r="BL25" s="81">
        <f t="shared" si="37"/>
        <v>3.3333333333333335E-5</v>
      </c>
      <c r="BM25" s="81">
        <f t="shared" si="37"/>
        <v>3.3333333333333335E-5</v>
      </c>
      <c r="BN25" s="81">
        <f t="shared" si="37"/>
        <v>3.3333333333333333E-2</v>
      </c>
      <c r="BO25" s="81">
        <f t="shared" si="37"/>
        <v>0.02</v>
      </c>
      <c r="BP25" s="81">
        <f t="shared" si="37"/>
        <v>0</v>
      </c>
      <c r="BQ25" s="81">
        <f t="shared" ref="BQ25:BW25" si="38">BQ24/30</f>
        <v>2.6666666666666668E-2</v>
      </c>
      <c r="BR25" s="81">
        <f t="shared" si="38"/>
        <v>0</v>
      </c>
      <c r="BS25" s="81">
        <f t="shared" si="38"/>
        <v>2.6666666666666668E-2</v>
      </c>
      <c r="BT25" s="81">
        <f t="shared" si="38"/>
        <v>6.6666666666666666E-2</v>
      </c>
      <c r="BU25" s="81">
        <f t="shared" si="38"/>
        <v>1.6666666666666666E-2</v>
      </c>
      <c r="BV25" s="81">
        <f t="shared" si="38"/>
        <v>1.6666666666666666E-2</v>
      </c>
      <c r="BW25" s="81">
        <f t="shared" si="38"/>
        <v>0.33333333333333331</v>
      </c>
      <c r="BZ25" s="81">
        <f t="shared" si="12"/>
        <v>6.717400000000004</v>
      </c>
    </row>
    <row r="26" spans="1:81" s="81" customFormat="1" ht="18.75">
      <c r="A26" s="112"/>
      <c r="C26" s="6" t="s">
        <v>38</v>
      </c>
      <c r="D26" s="81">
        <f>D25/6.7174</f>
        <v>9.9244747471740058E-3</v>
      </c>
      <c r="E26" s="81">
        <f t="shared" ref="E26:BP26" si="39">E25/6.7174</f>
        <v>4.9622373735870029E-3</v>
      </c>
      <c r="F26" s="81">
        <f t="shared" si="39"/>
        <v>4.9622373735870029E-3</v>
      </c>
      <c r="G26" s="81">
        <f t="shared" si="39"/>
        <v>4.9622373735870029E-3</v>
      </c>
      <c r="H26" s="81">
        <f t="shared" si="39"/>
        <v>4.9622373735870029E-3</v>
      </c>
      <c r="I26" s="81">
        <f t="shared" si="39"/>
        <v>4.9622373735870029E-3</v>
      </c>
      <c r="J26" s="81">
        <f t="shared" si="39"/>
        <v>4.9622373735870029E-3</v>
      </c>
      <c r="K26" s="81">
        <f t="shared" si="39"/>
        <v>4.9622373735870029E-3</v>
      </c>
      <c r="L26" s="81">
        <f t="shared" si="39"/>
        <v>4.9622373735870036E-6</v>
      </c>
      <c r="M26" s="81">
        <f t="shared" si="39"/>
        <v>4.9622373735870029E-3</v>
      </c>
      <c r="N26" s="81">
        <f t="shared" si="39"/>
        <v>4.9622373735870029E-3</v>
      </c>
      <c r="O26" s="81">
        <f t="shared" si="39"/>
        <v>1.488671212076101E-2</v>
      </c>
      <c r="P26" s="81">
        <f t="shared" si="39"/>
        <v>1.488671212076101E-2</v>
      </c>
      <c r="Q26" s="81">
        <f t="shared" si="39"/>
        <v>1.488671212076101E-2</v>
      </c>
      <c r="R26" s="81">
        <f t="shared" si="39"/>
        <v>1.488671212076101E-2</v>
      </c>
      <c r="S26" s="81">
        <f t="shared" si="39"/>
        <v>1.488671212076101E-2</v>
      </c>
      <c r="T26" s="81">
        <f t="shared" si="39"/>
        <v>1.488671212076101E-2</v>
      </c>
      <c r="U26" s="81">
        <f t="shared" si="39"/>
        <v>1.488671212076101E-2</v>
      </c>
      <c r="V26" s="81">
        <f t="shared" si="39"/>
        <v>4.9622373735870036E-6</v>
      </c>
      <c r="W26" s="81">
        <f t="shared" si="39"/>
        <v>4.9622373735870036E-6</v>
      </c>
      <c r="X26" s="81">
        <f t="shared" si="39"/>
        <v>9.9244747471740058E-2</v>
      </c>
      <c r="Y26" s="81">
        <f t="shared" si="39"/>
        <v>9.9244747471740058E-2</v>
      </c>
      <c r="Z26" s="81">
        <f t="shared" si="39"/>
        <v>4.9622373735870036E-6</v>
      </c>
      <c r="AA26" s="81">
        <f t="shared" si="39"/>
        <v>9.9244747471740058E-3</v>
      </c>
      <c r="AB26" s="81">
        <f t="shared" si="39"/>
        <v>9.9244747471740058E-3</v>
      </c>
      <c r="AC26" s="81">
        <f t="shared" si="39"/>
        <v>4.9622373735870036E-6</v>
      </c>
      <c r="AD26" s="81">
        <f t="shared" si="39"/>
        <v>9.9244747471740058E-3</v>
      </c>
      <c r="AE26" s="81">
        <f t="shared" si="39"/>
        <v>4.9622373735870036E-6</v>
      </c>
      <c r="AF26" s="81">
        <f t="shared" si="39"/>
        <v>4.9622373735870036E-6</v>
      </c>
      <c r="AG26" s="81">
        <f t="shared" si="39"/>
        <v>9.9244747471740058E-2</v>
      </c>
      <c r="AH26" s="81">
        <f t="shared" si="39"/>
        <v>9.9244747471740062E-4</v>
      </c>
      <c r="AI26" s="81">
        <f t="shared" si="39"/>
        <v>7.4433560603805052E-3</v>
      </c>
      <c r="AJ26" s="81">
        <f t="shared" si="39"/>
        <v>9.9244747471740058E-3</v>
      </c>
      <c r="AK26" s="81">
        <f t="shared" si="39"/>
        <v>7.4433560603805043E-2</v>
      </c>
      <c r="AL26" s="81">
        <f t="shared" si="39"/>
        <v>2.4811186867935014E-2</v>
      </c>
      <c r="AM26" s="81">
        <f t="shared" si="39"/>
        <v>1.488671212076101E-2</v>
      </c>
      <c r="AN26" s="81">
        <f t="shared" si="39"/>
        <v>0.12998580800111154</v>
      </c>
      <c r="AO26" s="81">
        <f t="shared" si="39"/>
        <v>9.9244747471740062E-4</v>
      </c>
      <c r="AP26" s="81">
        <f t="shared" si="39"/>
        <v>4.9622373735870029E-3</v>
      </c>
      <c r="AQ26" s="81">
        <f t="shared" si="39"/>
        <v>4.9622373735870036E-6</v>
      </c>
      <c r="AR26" s="81">
        <f t="shared" si="39"/>
        <v>4.9622373735870036E-6</v>
      </c>
      <c r="AS26" s="81">
        <f t="shared" si="39"/>
        <v>4.9622373735870036E-6</v>
      </c>
      <c r="AT26" s="81">
        <f t="shared" si="39"/>
        <v>4.9622373735870036E-6</v>
      </c>
      <c r="AU26" s="81">
        <f t="shared" si="39"/>
        <v>4.9622373735870036E-6</v>
      </c>
      <c r="AV26" s="81">
        <f t="shared" si="39"/>
        <v>4.9622373735870036E-6</v>
      </c>
      <c r="AW26" s="81">
        <f t="shared" si="39"/>
        <v>4.9622373735870036E-6</v>
      </c>
      <c r="AX26" s="81">
        <f t="shared" si="39"/>
        <v>4.9622373735870036E-6</v>
      </c>
      <c r="AY26" s="81">
        <f t="shared" si="39"/>
        <v>4.9622373735870036E-6</v>
      </c>
      <c r="AZ26" s="81">
        <f t="shared" si="39"/>
        <v>4.9622373735870036E-6</v>
      </c>
      <c r="BA26" s="81">
        <f t="shared" si="39"/>
        <v>4.9622373735870036E-6</v>
      </c>
      <c r="BB26" s="81">
        <f t="shared" si="39"/>
        <v>0.14886712120761009</v>
      </c>
      <c r="BC26" s="81">
        <f t="shared" si="39"/>
        <v>4.9622373735870036E-6</v>
      </c>
      <c r="BD26" s="81">
        <f t="shared" si="39"/>
        <v>4.9622373735870036E-6</v>
      </c>
      <c r="BE26" s="81">
        <f t="shared" si="39"/>
        <v>4.9622373735870036E-6</v>
      </c>
      <c r="BF26" s="81">
        <f t="shared" si="39"/>
        <v>9.9244747471740062E-4</v>
      </c>
      <c r="BG26" s="81">
        <f t="shared" si="39"/>
        <v>4.9622373735870036E-6</v>
      </c>
      <c r="BH26" s="81">
        <f t="shared" si="39"/>
        <v>4.9622373735870036E-6</v>
      </c>
      <c r="BI26" s="81">
        <f t="shared" si="39"/>
        <v>1.488671212076101E-2</v>
      </c>
      <c r="BJ26" s="81">
        <f t="shared" si="39"/>
        <v>4.9622373735870036E-6</v>
      </c>
      <c r="BK26" s="81">
        <f t="shared" si="39"/>
        <v>4.9622373735870036E-6</v>
      </c>
      <c r="BL26" s="81">
        <f t="shared" si="39"/>
        <v>4.9622373735870036E-6</v>
      </c>
      <c r="BM26" s="81">
        <f t="shared" si="39"/>
        <v>4.9622373735870036E-6</v>
      </c>
      <c r="BN26" s="81">
        <f t="shared" si="39"/>
        <v>4.9622373735870029E-3</v>
      </c>
      <c r="BO26" s="81">
        <f t="shared" si="39"/>
        <v>2.9773424241522021E-3</v>
      </c>
      <c r="BP26" s="81">
        <f t="shared" si="39"/>
        <v>0</v>
      </c>
      <c r="BQ26" s="81">
        <f t="shared" ref="BQ26:BW26" si="40">BQ25/6.7174</f>
        <v>3.9697898988696025E-3</v>
      </c>
      <c r="BR26" s="81">
        <f t="shared" si="40"/>
        <v>0</v>
      </c>
      <c r="BS26" s="81">
        <f t="shared" si="40"/>
        <v>3.9697898988696025E-3</v>
      </c>
      <c r="BT26" s="81">
        <f t="shared" si="40"/>
        <v>9.9244747471740058E-3</v>
      </c>
      <c r="BU26" s="81">
        <f t="shared" si="40"/>
        <v>2.4811186867935014E-3</v>
      </c>
      <c r="BV26" s="81">
        <f t="shared" si="40"/>
        <v>2.4811186867935014E-3</v>
      </c>
      <c r="BW26" s="81">
        <f t="shared" si="40"/>
        <v>4.9622373735870029E-2</v>
      </c>
    </row>
    <row r="27" spans="1:81" s="81" customFormat="1" ht="18.75">
      <c r="A27" s="112"/>
      <c r="C27" s="6" t="s">
        <v>39</v>
      </c>
      <c r="D27" s="81">
        <f>LN(D26)</f>
        <v>-4.6127513760084042</v>
      </c>
      <c r="E27" s="81">
        <f t="shared" ref="E27:BO27" si="41">LN(E26)</f>
        <v>-5.3058985565683496</v>
      </c>
      <c r="F27" s="81">
        <f t="shared" si="41"/>
        <v>-5.3058985565683496</v>
      </c>
      <c r="G27" s="81">
        <f t="shared" si="41"/>
        <v>-5.3058985565683496</v>
      </c>
      <c r="H27" s="81">
        <f t="shared" si="41"/>
        <v>-5.3058985565683496</v>
      </c>
      <c r="I27" s="81">
        <f t="shared" si="41"/>
        <v>-5.3058985565683496</v>
      </c>
      <c r="J27" s="81">
        <f t="shared" si="41"/>
        <v>-5.3058985565683496</v>
      </c>
      <c r="K27" s="81">
        <f t="shared" si="41"/>
        <v>-5.3058985565683496</v>
      </c>
      <c r="L27" s="81">
        <f t="shared" si="41"/>
        <v>-12.213653835550486</v>
      </c>
      <c r="M27" s="81">
        <f t="shared" si="41"/>
        <v>-5.3058985565683496</v>
      </c>
      <c r="N27" s="81">
        <f t="shared" si="41"/>
        <v>-5.3058985565683496</v>
      </c>
      <c r="O27" s="81">
        <f t="shared" si="41"/>
        <v>-4.2072862679002396</v>
      </c>
      <c r="P27" s="81">
        <f t="shared" si="41"/>
        <v>-4.2072862679002396</v>
      </c>
      <c r="Q27" s="81">
        <f t="shared" si="41"/>
        <v>-4.2072862679002396</v>
      </c>
      <c r="R27" s="81">
        <f t="shared" si="41"/>
        <v>-4.2072862679002396</v>
      </c>
      <c r="S27" s="81">
        <f t="shared" si="41"/>
        <v>-4.2072862679002396</v>
      </c>
      <c r="T27" s="81">
        <f t="shared" si="41"/>
        <v>-4.2072862679002396</v>
      </c>
      <c r="U27" s="81">
        <f t="shared" si="41"/>
        <v>-4.2072862679002396</v>
      </c>
      <c r="V27" s="81">
        <f t="shared" si="41"/>
        <v>-12.213653835550486</v>
      </c>
      <c r="W27" s="81">
        <f t="shared" si="41"/>
        <v>-12.213653835550486</v>
      </c>
      <c r="X27" s="81">
        <f t="shared" si="41"/>
        <v>-2.3101662830143588</v>
      </c>
      <c r="Y27" s="81">
        <f t="shared" si="41"/>
        <v>-2.3101662830143588</v>
      </c>
      <c r="Z27" s="81">
        <f t="shared" si="41"/>
        <v>-12.213653835550486</v>
      </c>
      <c r="AA27" s="81">
        <f t="shared" si="41"/>
        <v>-4.6127513760084042</v>
      </c>
      <c r="AB27" s="81">
        <f t="shared" si="41"/>
        <v>-4.6127513760084042</v>
      </c>
      <c r="AC27" s="81">
        <f t="shared" si="41"/>
        <v>-12.213653835550486</v>
      </c>
      <c r="AD27" s="81">
        <f t="shared" si="41"/>
        <v>-4.6127513760084042</v>
      </c>
      <c r="AE27" s="81">
        <f t="shared" si="41"/>
        <v>-12.213653835550486</v>
      </c>
      <c r="AF27" s="81">
        <f t="shared" si="41"/>
        <v>-12.213653835550486</v>
      </c>
      <c r="AG27" s="81">
        <f t="shared" si="41"/>
        <v>-2.3101662830143588</v>
      </c>
      <c r="AH27" s="81">
        <f t="shared" si="41"/>
        <v>-6.9153364690024501</v>
      </c>
      <c r="AI27" s="81">
        <f t="shared" si="41"/>
        <v>-4.900433448460185</v>
      </c>
      <c r="AJ27" s="81">
        <f t="shared" si="41"/>
        <v>-4.6127513760084042</v>
      </c>
      <c r="AK27" s="81">
        <f t="shared" si="41"/>
        <v>-2.5978483554661396</v>
      </c>
      <c r="AL27" s="81">
        <f t="shared" si="41"/>
        <v>-3.6964606441342496</v>
      </c>
      <c r="AM27" s="81">
        <f t="shared" si="41"/>
        <v>-4.2072862679002396</v>
      </c>
      <c r="AN27" s="81">
        <f t="shared" si="41"/>
        <v>-2.0403300037081666</v>
      </c>
      <c r="AO27" s="81">
        <f t="shared" si="41"/>
        <v>-6.9153364690024501</v>
      </c>
      <c r="AP27" s="81">
        <f t="shared" si="41"/>
        <v>-5.3058985565683496</v>
      </c>
      <c r="AQ27" s="81">
        <f t="shared" si="41"/>
        <v>-12.213653835550486</v>
      </c>
      <c r="AR27" s="81">
        <f t="shared" si="41"/>
        <v>-12.213653835550486</v>
      </c>
      <c r="AS27" s="81">
        <f t="shared" si="41"/>
        <v>-12.213653835550486</v>
      </c>
      <c r="AT27" s="81">
        <f t="shared" si="41"/>
        <v>-12.213653835550486</v>
      </c>
      <c r="AU27" s="81">
        <f t="shared" si="41"/>
        <v>-12.213653835550486</v>
      </c>
      <c r="AV27" s="81">
        <f t="shared" si="41"/>
        <v>-12.213653835550486</v>
      </c>
      <c r="AW27" s="81">
        <f t="shared" si="41"/>
        <v>-12.213653835550486</v>
      </c>
      <c r="AX27" s="81">
        <f t="shared" si="41"/>
        <v>-12.213653835550486</v>
      </c>
      <c r="AY27" s="81">
        <f t="shared" si="41"/>
        <v>-12.213653835550486</v>
      </c>
      <c r="AZ27" s="81">
        <f t="shared" si="41"/>
        <v>-12.213653835550486</v>
      </c>
      <c r="BA27" s="81">
        <f t="shared" si="41"/>
        <v>-12.213653835550486</v>
      </c>
      <c r="BB27" s="81">
        <f t="shared" si="41"/>
        <v>-1.9047011749061944</v>
      </c>
      <c r="BC27" s="81">
        <f t="shared" si="41"/>
        <v>-12.213653835550486</v>
      </c>
      <c r="BD27" s="81">
        <f t="shared" si="41"/>
        <v>-12.213653835550486</v>
      </c>
      <c r="BE27" s="81">
        <f t="shared" si="41"/>
        <v>-12.213653835550486</v>
      </c>
      <c r="BF27" s="81">
        <f t="shared" si="41"/>
        <v>-6.9153364690024501</v>
      </c>
      <c r="BG27" s="81">
        <f t="shared" si="41"/>
        <v>-12.213653835550486</v>
      </c>
      <c r="BH27" s="81">
        <f t="shared" si="41"/>
        <v>-12.213653835550486</v>
      </c>
      <c r="BI27" s="81">
        <f t="shared" si="41"/>
        <v>-4.2072862679002396</v>
      </c>
      <c r="BJ27" s="81">
        <f t="shared" si="41"/>
        <v>-12.213653835550486</v>
      </c>
      <c r="BK27" s="81">
        <f t="shared" si="41"/>
        <v>-12.213653835550486</v>
      </c>
      <c r="BL27" s="81">
        <f t="shared" si="41"/>
        <v>-12.213653835550486</v>
      </c>
      <c r="BM27" s="81">
        <f t="shared" si="41"/>
        <v>-12.213653835550486</v>
      </c>
      <c r="BN27" s="81">
        <f t="shared" si="41"/>
        <v>-5.3058985565683496</v>
      </c>
      <c r="BO27" s="81">
        <f t="shared" si="41"/>
        <v>-5.8167241803343401</v>
      </c>
      <c r="BP27" s="81">
        <v>0</v>
      </c>
      <c r="BQ27" s="81">
        <f t="shared" ref="BQ27:BW27" si="42">LN(BQ26)</f>
        <v>-5.5290421078825593</v>
      </c>
      <c r="BR27" s="81">
        <v>0</v>
      </c>
      <c r="BS27" s="81">
        <f t="shared" si="42"/>
        <v>-5.5290421078825593</v>
      </c>
      <c r="BT27" s="81">
        <f t="shared" si="42"/>
        <v>-4.6127513760084042</v>
      </c>
      <c r="BU27" s="81">
        <f t="shared" si="42"/>
        <v>-5.999045737128295</v>
      </c>
      <c r="BV27" s="81">
        <f t="shared" si="42"/>
        <v>-5.999045737128295</v>
      </c>
      <c r="BW27" s="81">
        <f t="shared" si="42"/>
        <v>-3.0033134635743042</v>
      </c>
    </row>
    <row r="28" spans="1:81" s="81" customFormat="1">
      <c r="A28" s="112"/>
      <c r="C28" s="6" t="s">
        <v>244</v>
      </c>
      <c r="D28" s="81">
        <f>-D26*D27</f>
        <v>4.5779134546187553E-2</v>
      </c>
      <c r="E28" s="81">
        <f t="shared" ref="E28:BP28" si="43">-E26*E27</f>
        <v>2.6329128117864798E-2</v>
      </c>
      <c r="F28" s="81">
        <f t="shared" si="43"/>
        <v>2.6329128117864798E-2</v>
      </c>
      <c r="G28" s="81">
        <f t="shared" si="43"/>
        <v>2.6329128117864798E-2</v>
      </c>
      <c r="H28" s="81">
        <f t="shared" si="43"/>
        <v>2.6329128117864798E-2</v>
      </c>
      <c r="I28" s="81">
        <f t="shared" si="43"/>
        <v>2.6329128117864798E-2</v>
      </c>
      <c r="J28" s="81">
        <f t="shared" si="43"/>
        <v>2.6329128117864798E-2</v>
      </c>
      <c r="K28" s="81">
        <f t="shared" si="43"/>
        <v>2.6329128117864798E-2</v>
      </c>
      <c r="L28" s="81">
        <f t="shared" si="43"/>
        <v>6.0607049530822881E-5</v>
      </c>
      <c r="M28" s="81">
        <f t="shared" si="43"/>
        <v>2.6329128117864798E-2</v>
      </c>
      <c r="N28" s="81">
        <f t="shared" si="43"/>
        <v>2.6329128117864798E-2</v>
      </c>
      <c r="O28" s="81">
        <f t="shared" si="43"/>
        <v>6.2632659479861852E-2</v>
      </c>
      <c r="P28" s="81">
        <f t="shared" si="43"/>
        <v>6.2632659479861852E-2</v>
      </c>
      <c r="Q28" s="81">
        <f t="shared" si="43"/>
        <v>6.2632659479861852E-2</v>
      </c>
      <c r="R28" s="81">
        <f t="shared" si="43"/>
        <v>6.2632659479861852E-2</v>
      </c>
      <c r="S28" s="81">
        <f t="shared" si="43"/>
        <v>6.2632659479861852E-2</v>
      </c>
      <c r="T28" s="81">
        <f t="shared" si="43"/>
        <v>6.2632659479861852E-2</v>
      </c>
      <c r="U28" s="81">
        <f t="shared" si="43"/>
        <v>6.2632659479861852E-2</v>
      </c>
      <c r="V28" s="81">
        <f t="shared" si="43"/>
        <v>6.0607049530822881E-5</v>
      </c>
      <c r="W28" s="81">
        <f t="shared" si="43"/>
        <v>6.0607049530822881E-5</v>
      </c>
      <c r="X28" s="81">
        <f t="shared" si="43"/>
        <v>0.22927186937548841</v>
      </c>
      <c r="Y28" s="81">
        <f t="shared" si="43"/>
        <v>0.22927186937548841</v>
      </c>
      <c r="Z28" s="81">
        <f t="shared" si="43"/>
        <v>6.0607049530822881E-5</v>
      </c>
      <c r="AA28" s="81">
        <f t="shared" si="43"/>
        <v>4.5779134546187553E-2</v>
      </c>
      <c r="AB28" s="81">
        <f t="shared" si="43"/>
        <v>4.5779134546187553E-2</v>
      </c>
      <c r="AC28" s="81">
        <f t="shared" si="43"/>
        <v>6.0607049530822881E-5</v>
      </c>
      <c r="AD28" s="81">
        <f t="shared" si="43"/>
        <v>4.5779134546187553E-2</v>
      </c>
      <c r="AE28" s="81">
        <f t="shared" si="43"/>
        <v>6.0607049530822881E-5</v>
      </c>
      <c r="AF28" s="81">
        <f t="shared" si="43"/>
        <v>6.0607049530822881E-5</v>
      </c>
      <c r="AG28" s="81">
        <f t="shared" si="43"/>
        <v>0.22927186937548841</v>
      </c>
      <c r="AH28" s="81">
        <f t="shared" si="43"/>
        <v>6.863108215482628E-3</v>
      </c>
      <c r="AI28" s="81">
        <f t="shared" si="43"/>
        <v>3.6475671007087457E-2</v>
      </c>
      <c r="AJ28" s="81">
        <f t="shared" si="43"/>
        <v>4.5779134546187553E-2</v>
      </c>
      <c r="AK28" s="81">
        <f t="shared" si="43"/>
        <v>0.19336710300608417</v>
      </c>
      <c r="AL28" s="81">
        <f t="shared" si="43"/>
        <v>9.1713575791582291E-2</v>
      </c>
      <c r="AM28" s="81">
        <f t="shared" si="43"/>
        <v>6.2632659479861852E-2</v>
      </c>
      <c r="AN28" s="81">
        <f t="shared" si="43"/>
        <v>0.26521394412091692</v>
      </c>
      <c r="AO28" s="81">
        <f t="shared" si="43"/>
        <v>6.863108215482628E-3</v>
      </c>
      <c r="AP28" s="81">
        <f t="shared" si="43"/>
        <v>2.6329128117864798E-2</v>
      </c>
      <c r="AQ28" s="81">
        <f t="shared" si="43"/>
        <v>6.0607049530822881E-5</v>
      </c>
      <c r="AR28" s="81">
        <f t="shared" si="43"/>
        <v>6.0607049530822881E-5</v>
      </c>
      <c r="AS28" s="81">
        <f t="shared" si="43"/>
        <v>6.0607049530822881E-5</v>
      </c>
      <c r="AT28" s="81">
        <f t="shared" si="43"/>
        <v>6.0607049530822881E-5</v>
      </c>
      <c r="AU28" s="81">
        <f t="shared" si="43"/>
        <v>6.0607049530822881E-5</v>
      </c>
      <c r="AV28" s="81">
        <f t="shared" si="43"/>
        <v>6.0607049530822881E-5</v>
      </c>
      <c r="AW28" s="81">
        <f t="shared" si="43"/>
        <v>6.0607049530822881E-5</v>
      </c>
      <c r="AX28" s="81">
        <f t="shared" si="43"/>
        <v>6.0607049530822881E-5</v>
      </c>
      <c r="AY28" s="81">
        <f t="shared" si="43"/>
        <v>6.0607049530822881E-5</v>
      </c>
      <c r="AZ28" s="81">
        <f t="shared" si="43"/>
        <v>6.0607049530822881E-5</v>
      </c>
      <c r="BA28" s="81">
        <f t="shared" si="43"/>
        <v>6.0607049530822881E-5</v>
      </c>
      <c r="BB28" s="81">
        <f t="shared" si="43"/>
        <v>0.28354738066903779</v>
      </c>
      <c r="BC28" s="81">
        <f t="shared" si="43"/>
        <v>6.0607049530822881E-5</v>
      </c>
      <c r="BD28" s="81">
        <f t="shared" si="43"/>
        <v>6.0607049530822881E-5</v>
      </c>
      <c r="BE28" s="81">
        <f t="shared" si="43"/>
        <v>6.0607049530822881E-5</v>
      </c>
      <c r="BF28" s="81">
        <f t="shared" si="43"/>
        <v>6.863108215482628E-3</v>
      </c>
      <c r="BG28" s="81">
        <f t="shared" si="43"/>
        <v>6.0607049530822881E-5</v>
      </c>
      <c r="BH28" s="81">
        <f t="shared" si="43"/>
        <v>6.0607049530822881E-5</v>
      </c>
      <c r="BI28" s="81">
        <f t="shared" si="43"/>
        <v>6.2632659479861852E-2</v>
      </c>
      <c r="BJ28" s="81">
        <f t="shared" si="43"/>
        <v>6.0607049530822881E-5</v>
      </c>
      <c r="BK28" s="81">
        <f t="shared" si="43"/>
        <v>6.0607049530822881E-5</v>
      </c>
      <c r="BL28" s="81">
        <f t="shared" si="43"/>
        <v>6.0607049530822881E-5</v>
      </c>
      <c r="BM28" s="81">
        <f t="shared" si="43"/>
        <v>6.0607049530822881E-5</v>
      </c>
      <c r="BN28" s="81">
        <f t="shared" si="43"/>
        <v>2.6329128117864798E-2</v>
      </c>
      <c r="BO28" s="81">
        <f t="shared" si="43"/>
        <v>1.7318379671701373E-2</v>
      </c>
      <c r="BP28" s="81">
        <f t="shared" si="43"/>
        <v>0</v>
      </c>
      <c r="BQ28" s="81">
        <f t="shared" ref="BQ28:BW28" si="44">-BQ26*BQ27</f>
        <v>2.1949135510296879E-2</v>
      </c>
      <c r="BR28" s="81">
        <f t="shared" si="44"/>
        <v>0</v>
      </c>
      <c r="BS28" s="81">
        <f t="shared" si="44"/>
        <v>2.1949135510296879E-2</v>
      </c>
      <c r="BT28" s="81">
        <f t="shared" si="44"/>
        <v>4.5779134546187553E-2</v>
      </c>
      <c r="BU28" s="81">
        <f t="shared" si="44"/>
        <v>1.4884344481317908E-2</v>
      </c>
      <c r="BV28" s="81">
        <f t="shared" si="44"/>
        <v>1.4884344481317908E-2</v>
      </c>
      <c r="BW28" s="81">
        <f t="shared" si="44"/>
        <v>0.14903154313545441</v>
      </c>
      <c r="CA28" s="81">
        <f t="shared" si="19"/>
        <v>2.9483650323877382</v>
      </c>
      <c r="CB28" s="81">
        <f t="shared" si="20"/>
        <v>0.68940736367715838</v>
      </c>
      <c r="CC28" s="81">
        <f t="shared" si="21"/>
        <v>6.5136114075803719E-2</v>
      </c>
    </row>
    <row r="29" spans="1:81" ht="28.5">
      <c r="A29" s="112"/>
      <c r="B29" s="92" t="s">
        <v>63</v>
      </c>
      <c r="C29" s="92" t="s">
        <v>56</v>
      </c>
      <c r="D29" s="81">
        <v>1</v>
      </c>
      <c r="E29" s="81">
        <v>1</v>
      </c>
      <c r="F29" s="81">
        <v>1</v>
      </c>
      <c r="G29" s="81">
        <v>1</v>
      </c>
      <c r="H29" s="81">
        <v>1</v>
      </c>
      <c r="I29" s="81">
        <v>1</v>
      </c>
      <c r="J29" s="81">
        <v>1</v>
      </c>
      <c r="K29" s="81">
        <v>1</v>
      </c>
      <c r="L29" s="81">
        <v>1</v>
      </c>
      <c r="M29" s="81">
        <v>1</v>
      </c>
      <c r="N29" s="81">
        <v>1</v>
      </c>
      <c r="O29" s="81">
        <v>1</v>
      </c>
      <c r="P29" s="81">
        <v>1</v>
      </c>
      <c r="Q29" s="81">
        <v>1</v>
      </c>
      <c r="R29" s="81">
        <v>1</v>
      </c>
      <c r="S29" s="81">
        <v>1</v>
      </c>
      <c r="T29" s="81">
        <v>1</v>
      </c>
      <c r="U29" s="81">
        <v>2</v>
      </c>
      <c r="V29" s="81">
        <v>1E-3</v>
      </c>
      <c r="W29" s="81">
        <v>1</v>
      </c>
      <c r="X29" s="81">
        <v>7</v>
      </c>
      <c r="Y29" s="81">
        <v>7</v>
      </c>
      <c r="Z29" s="81">
        <v>1</v>
      </c>
      <c r="AA29" s="81">
        <v>2</v>
      </c>
      <c r="AB29" s="81">
        <v>1</v>
      </c>
      <c r="AC29" s="81">
        <v>2</v>
      </c>
      <c r="AD29" s="81">
        <v>1</v>
      </c>
      <c r="AE29" s="81">
        <v>1</v>
      </c>
      <c r="AF29" s="81">
        <v>1</v>
      </c>
      <c r="AG29" s="81">
        <v>4</v>
      </c>
      <c r="AH29" s="81">
        <v>1</v>
      </c>
      <c r="AI29" s="81">
        <v>7</v>
      </c>
      <c r="AJ29" s="81">
        <v>5</v>
      </c>
      <c r="AK29" s="81">
        <v>8</v>
      </c>
      <c r="AL29" s="81">
        <v>7</v>
      </c>
      <c r="AM29" s="81">
        <v>4</v>
      </c>
      <c r="AN29" s="81">
        <v>4</v>
      </c>
      <c r="AO29" s="81">
        <v>1</v>
      </c>
      <c r="AP29" s="81">
        <v>6</v>
      </c>
      <c r="AQ29" s="81">
        <v>1</v>
      </c>
      <c r="AR29" s="81">
        <v>1</v>
      </c>
      <c r="AS29" s="81">
        <v>1</v>
      </c>
      <c r="AT29" s="81">
        <v>1</v>
      </c>
      <c r="AU29" s="81">
        <v>1</v>
      </c>
      <c r="AV29" s="81">
        <v>1</v>
      </c>
      <c r="AW29" s="81">
        <v>6</v>
      </c>
      <c r="AX29" s="81">
        <v>4</v>
      </c>
      <c r="AY29" s="81">
        <v>1</v>
      </c>
      <c r="AZ29" s="81">
        <v>1</v>
      </c>
      <c r="BA29" s="81">
        <v>1</v>
      </c>
      <c r="BB29" s="81">
        <v>1</v>
      </c>
      <c r="BC29" s="81">
        <v>1</v>
      </c>
      <c r="BD29" s="81">
        <v>1</v>
      </c>
      <c r="BE29" s="81">
        <v>1</v>
      </c>
      <c r="BF29" s="81">
        <v>1</v>
      </c>
      <c r="BG29" s="81">
        <v>1</v>
      </c>
      <c r="BH29" s="81"/>
      <c r="BI29" s="81">
        <v>1</v>
      </c>
      <c r="BJ29" s="81">
        <v>1</v>
      </c>
      <c r="BK29" s="81">
        <v>13</v>
      </c>
      <c r="BL29" s="81">
        <v>1</v>
      </c>
      <c r="BM29" s="81">
        <v>1E-3</v>
      </c>
      <c r="BN29" s="81">
        <v>1</v>
      </c>
      <c r="BO29" s="81">
        <v>1</v>
      </c>
      <c r="BP29" s="81">
        <v>1</v>
      </c>
      <c r="BQ29" s="81">
        <v>1</v>
      </c>
      <c r="BR29" s="81">
        <v>1</v>
      </c>
      <c r="BS29" s="81">
        <v>1</v>
      </c>
      <c r="BT29" s="81">
        <v>1</v>
      </c>
      <c r="BU29" s="81">
        <v>1</v>
      </c>
      <c r="BV29" s="81">
        <v>1</v>
      </c>
      <c r="BW29" s="81">
        <v>1</v>
      </c>
      <c r="BX29" s="81">
        <f t="shared" si="8"/>
        <v>13</v>
      </c>
      <c r="BY29" s="81">
        <f t="shared" si="9"/>
        <v>1E-3</v>
      </c>
      <c r="BZ29" s="81"/>
      <c r="CA29" s="81"/>
      <c r="CB29" s="81"/>
      <c r="CC29" s="81"/>
    </row>
    <row r="30" spans="1:81" s="81" customFormat="1" ht="18.75">
      <c r="A30" s="112"/>
      <c r="C30" s="6" t="s">
        <v>37</v>
      </c>
      <c r="D30" s="81">
        <f>(D29-0.001)/12.999</f>
        <v>7.6852065543503337E-2</v>
      </c>
      <c r="E30" s="81">
        <f t="shared" ref="E30:BP30" si="45">(E29-0.001)/12.999</f>
        <v>7.6852065543503337E-2</v>
      </c>
      <c r="F30" s="81">
        <f t="shared" si="45"/>
        <v>7.6852065543503337E-2</v>
      </c>
      <c r="G30" s="81">
        <f t="shared" si="45"/>
        <v>7.6852065543503337E-2</v>
      </c>
      <c r="H30" s="81">
        <f t="shared" si="45"/>
        <v>7.6852065543503337E-2</v>
      </c>
      <c r="I30" s="81">
        <f t="shared" si="45"/>
        <v>7.6852065543503337E-2</v>
      </c>
      <c r="J30" s="81">
        <f t="shared" si="45"/>
        <v>7.6852065543503337E-2</v>
      </c>
      <c r="K30" s="81">
        <f t="shared" si="45"/>
        <v>7.6852065543503337E-2</v>
      </c>
      <c r="L30" s="81">
        <f t="shared" si="45"/>
        <v>7.6852065543503337E-2</v>
      </c>
      <c r="M30" s="81">
        <f t="shared" si="45"/>
        <v>7.6852065543503337E-2</v>
      </c>
      <c r="N30" s="81">
        <f t="shared" si="45"/>
        <v>7.6852065543503337E-2</v>
      </c>
      <c r="O30" s="81">
        <f t="shared" si="45"/>
        <v>7.6852065543503337E-2</v>
      </c>
      <c r="P30" s="81">
        <f t="shared" si="45"/>
        <v>7.6852065543503337E-2</v>
      </c>
      <c r="Q30" s="81">
        <f t="shared" si="45"/>
        <v>7.6852065543503337E-2</v>
      </c>
      <c r="R30" s="81">
        <f t="shared" si="45"/>
        <v>7.6852065543503337E-2</v>
      </c>
      <c r="S30" s="81">
        <f t="shared" si="45"/>
        <v>7.6852065543503337E-2</v>
      </c>
      <c r="T30" s="81">
        <f t="shared" si="45"/>
        <v>7.6852065543503337E-2</v>
      </c>
      <c r="U30" s="81">
        <f t="shared" si="45"/>
        <v>0.15378106008154474</v>
      </c>
      <c r="V30" s="81">
        <f t="shared" si="45"/>
        <v>0</v>
      </c>
      <c r="W30" s="81">
        <f t="shared" si="45"/>
        <v>7.6852065543503337E-2</v>
      </c>
      <c r="X30" s="81">
        <f t="shared" si="45"/>
        <v>0.53842603277175161</v>
      </c>
      <c r="Y30" s="81">
        <f t="shared" si="45"/>
        <v>0.53842603277175161</v>
      </c>
      <c r="Z30" s="81">
        <f t="shared" si="45"/>
        <v>7.6852065543503337E-2</v>
      </c>
      <c r="AA30" s="81">
        <f t="shared" si="45"/>
        <v>0.15378106008154474</v>
      </c>
      <c r="AB30" s="81">
        <f t="shared" si="45"/>
        <v>7.6852065543503337E-2</v>
      </c>
      <c r="AC30" s="81">
        <f t="shared" si="45"/>
        <v>0.15378106008154474</v>
      </c>
      <c r="AD30" s="81">
        <f t="shared" si="45"/>
        <v>7.6852065543503337E-2</v>
      </c>
      <c r="AE30" s="81">
        <f t="shared" si="45"/>
        <v>7.6852065543503337E-2</v>
      </c>
      <c r="AF30" s="81">
        <f t="shared" si="45"/>
        <v>7.6852065543503337E-2</v>
      </c>
      <c r="AG30" s="81">
        <f t="shared" si="45"/>
        <v>0.30763904915762752</v>
      </c>
      <c r="AH30" s="81">
        <f t="shared" si="45"/>
        <v>7.6852065543503337E-2</v>
      </c>
      <c r="AI30" s="81">
        <f t="shared" si="45"/>
        <v>0.53842603277175161</v>
      </c>
      <c r="AJ30" s="81">
        <f t="shared" si="45"/>
        <v>0.38456804369566888</v>
      </c>
      <c r="AK30" s="81">
        <f t="shared" si="45"/>
        <v>0.61535502730979297</v>
      </c>
      <c r="AL30" s="81">
        <f t="shared" si="45"/>
        <v>0.53842603277175161</v>
      </c>
      <c r="AM30" s="81">
        <f t="shared" si="45"/>
        <v>0.30763904915762752</v>
      </c>
      <c r="AN30" s="81">
        <f t="shared" si="45"/>
        <v>0.30763904915762752</v>
      </c>
      <c r="AO30" s="81">
        <f t="shared" si="45"/>
        <v>7.6852065543503337E-2</v>
      </c>
      <c r="AP30" s="81">
        <f t="shared" si="45"/>
        <v>0.46149703823371024</v>
      </c>
      <c r="AQ30" s="81">
        <f t="shared" si="45"/>
        <v>7.6852065543503337E-2</v>
      </c>
      <c r="AR30" s="81">
        <f t="shared" si="45"/>
        <v>7.6852065543503337E-2</v>
      </c>
      <c r="AS30" s="81">
        <f t="shared" si="45"/>
        <v>7.6852065543503337E-2</v>
      </c>
      <c r="AT30" s="81">
        <f t="shared" si="45"/>
        <v>7.6852065543503337E-2</v>
      </c>
      <c r="AU30" s="81">
        <f t="shared" si="45"/>
        <v>7.6852065543503337E-2</v>
      </c>
      <c r="AV30" s="81">
        <f t="shared" si="45"/>
        <v>7.6852065543503337E-2</v>
      </c>
      <c r="AW30" s="81">
        <f t="shared" si="45"/>
        <v>0.46149703823371024</v>
      </c>
      <c r="AX30" s="81">
        <f t="shared" si="45"/>
        <v>0.30763904915762752</v>
      </c>
      <c r="AY30" s="81">
        <f t="shared" si="45"/>
        <v>7.6852065543503337E-2</v>
      </c>
      <c r="AZ30" s="81">
        <f t="shared" si="45"/>
        <v>7.6852065543503337E-2</v>
      </c>
      <c r="BA30" s="81">
        <f t="shared" si="45"/>
        <v>7.6852065543503337E-2</v>
      </c>
      <c r="BB30" s="81">
        <f t="shared" si="45"/>
        <v>7.6852065543503337E-2</v>
      </c>
      <c r="BC30" s="81">
        <f t="shared" si="45"/>
        <v>7.6852065543503337E-2</v>
      </c>
      <c r="BD30" s="81">
        <f t="shared" si="45"/>
        <v>7.6852065543503337E-2</v>
      </c>
      <c r="BE30" s="81">
        <f t="shared" si="45"/>
        <v>7.6852065543503337E-2</v>
      </c>
      <c r="BF30" s="81">
        <f t="shared" si="45"/>
        <v>7.6852065543503337E-2</v>
      </c>
      <c r="BG30" s="81">
        <f t="shared" si="45"/>
        <v>7.6852065543503337E-2</v>
      </c>
      <c r="BH30" s="81">
        <f t="shared" si="45"/>
        <v>-7.6928994538041391E-5</v>
      </c>
      <c r="BI30" s="81">
        <f t="shared" si="45"/>
        <v>7.6852065543503337E-2</v>
      </c>
      <c r="BJ30" s="81">
        <f t="shared" si="45"/>
        <v>7.6852065543503337E-2</v>
      </c>
      <c r="BK30" s="81">
        <f t="shared" si="45"/>
        <v>1</v>
      </c>
      <c r="BL30" s="81">
        <f t="shared" si="45"/>
        <v>7.6852065543503337E-2</v>
      </c>
      <c r="BM30" s="81">
        <f t="shared" si="45"/>
        <v>0</v>
      </c>
      <c r="BN30" s="81">
        <f t="shared" si="45"/>
        <v>7.6852065543503337E-2</v>
      </c>
      <c r="BO30" s="81">
        <f t="shared" si="45"/>
        <v>7.6852065543503337E-2</v>
      </c>
      <c r="BP30" s="81">
        <f t="shared" si="45"/>
        <v>7.6852065543503337E-2</v>
      </c>
      <c r="BQ30" s="81">
        <f t="shared" ref="BQ30:BW30" si="46">(BQ29-0.001)/12.999</f>
        <v>7.6852065543503337E-2</v>
      </c>
      <c r="BR30" s="81">
        <f t="shared" si="46"/>
        <v>7.6852065543503337E-2</v>
      </c>
      <c r="BS30" s="81">
        <f t="shared" si="46"/>
        <v>7.6852065543503337E-2</v>
      </c>
      <c r="BT30" s="81">
        <f t="shared" si="46"/>
        <v>7.6852065543503337E-2</v>
      </c>
      <c r="BU30" s="81">
        <f t="shared" si="46"/>
        <v>7.6852065543503337E-2</v>
      </c>
      <c r="BV30" s="81">
        <f t="shared" si="46"/>
        <v>7.6852065543503337E-2</v>
      </c>
      <c r="BW30" s="81">
        <f t="shared" si="46"/>
        <v>7.6852065543503337E-2</v>
      </c>
      <c r="BZ30" s="81">
        <f t="shared" si="12"/>
        <v>10.84160320024618</v>
      </c>
    </row>
    <row r="31" spans="1:81" s="81" customFormat="1" ht="18.75">
      <c r="A31" s="119"/>
      <c r="C31" s="6" t="s">
        <v>38</v>
      </c>
      <c r="D31" s="81">
        <f>D30/10.8416</f>
        <v>7.0886276512233748E-3</v>
      </c>
      <c r="E31" s="81">
        <f t="shared" ref="E31:BP31" si="47">E30/10.8416</f>
        <v>7.0886276512233748E-3</v>
      </c>
      <c r="F31" s="81">
        <f t="shared" si="47"/>
        <v>7.0886276512233748E-3</v>
      </c>
      <c r="G31" s="81">
        <f t="shared" si="47"/>
        <v>7.0886276512233748E-3</v>
      </c>
      <c r="H31" s="81">
        <f t="shared" si="47"/>
        <v>7.0886276512233748E-3</v>
      </c>
      <c r="I31" s="81">
        <f t="shared" si="47"/>
        <v>7.0886276512233748E-3</v>
      </c>
      <c r="J31" s="81">
        <f t="shared" si="47"/>
        <v>7.0886276512233748E-3</v>
      </c>
      <c r="K31" s="81">
        <f t="shared" si="47"/>
        <v>7.0886276512233748E-3</v>
      </c>
      <c r="L31" s="81">
        <f t="shared" si="47"/>
        <v>7.0886276512233748E-3</v>
      </c>
      <c r="M31" s="81">
        <f t="shared" si="47"/>
        <v>7.0886276512233748E-3</v>
      </c>
      <c r="N31" s="81">
        <f t="shared" si="47"/>
        <v>7.0886276512233748E-3</v>
      </c>
      <c r="O31" s="81">
        <f t="shared" si="47"/>
        <v>7.0886276512233748E-3</v>
      </c>
      <c r="P31" s="81">
        <f t="shared" si="47"/>
        <v>7.0886276512233748E-3</v>
      </c>
      <c r="Q31" s="81">
        <f t="shared" si="47"/>
        <v>7.0886276512233748E-3</v>
      </c>
      <c r="R31" s="81">
        <f t="shared" si="47"/>
        <v>7.0886276512233748E-3</v>
      </c>
      <c r="S31" s="81">
        <f t="shared" si="47"/>
        <v>7.0886276512233748E-3</v>
      </c>
      <c r="T31" s="81">
        <f t="shared" si="47"/>
        <v>7.0886276512233748E-3</v>
      </c>
      <c r="U31" s="81">
        <f t="shared" si="47"/>
        <v>1.418435102582135E-2</v>
      </c>
      <c r="V31" s="81">
        <f t="shared" si="47"/>
        <v>0</v>
      </c>
      <c r="W31" s="81">
        <f t="shared" si="47"/>
        <v>7.0886276512233748E-3</v>
      </c>
      <c r="X31" s="81">
        <f t="shared" si="47"/>
        <v>4.9662967898811208E-2</v>
      </c>
      <c r="Y31" s="81">
        <f t="shared" si="47"/>
        <v>4.9662967898811208E-2</v>
      </c>
      <c r="Z31" s="81">
        <f t="shared" si="47"/>
        <v>7.0886276512233748E-3</v>
      </c>
      <c r="AA31" s="81">
        <f t="shared" si="47"/>
        <v>1.418435102582135E-2</v>
      </c>
      <c r="AB31" s="81">
        <f t="shared" si="47"/>
        <v>7.0886276512233748E-3</v>
      </c>
      <c r="AC31" s="81">
        <f t="shared" si="47"/>
        <v>1.418435102582135E-2</v>
      </c>
      <c r="AD31" s="81">
        <f t="shared" si="47"/>
        <v>7.0886276512233748E-3</v>
      </c>
      <c r="AE31" s="81">
        <f t="shared" si="47"/>
        <v>7.0886276512233748E-3</v>
      </c>
      <c r="AF31" s="81">
        <f t="shared" si="47"/>
        <v>7.0886276512233748E-3</v>
      </c>
      <c r="AG31" s="81">
        <f t="shared" si="47"/>
        <v>2.8375797775017298E-2</v>
      </c>
      <c r="AH31" s="81">
        <f t="shared" si="47"/>
        <v>7.0886276512233748E-3</v>
      </c>
      <c r="AI31" s="81">
        <f t="shared" si="47"/>
        <v>4.9662967898811208E-2</v>
      </c>
      <c r="AJ31" s="81">
        <f t="shared" si="47"/>
        <v>3.547152114961527E-2</v>
      </c>
      <c r="AK31" s="81">
        <f t="shared" si="47"/>
        <v>5.6758691273409184E-2</v>
      </c>
      <c r="AL31" s="81">
        <f t="shared" si="47"/>
        <v>4.9662967898811208E-2</v>
      </c>
      <c r="AM31" s="81">
        <f t="shared" si="47"/>
        <v>2.8375797775017298E-2</v>
      </c>
      <c r="AN31" s="81">
        <f t="shared" si="47"/>
        <v>2.8375797775017298E-2</v>
      </c>
      <c r="AO31" s="81">
        <f t="shared" si="47"/>
        <v>7.0886276512233748E-3</v>
      </c>
      <c r="AP31" s="81">
        <f t="shared" si="47"/>
        <v>4.2567244524213239E-2</v>
      </c>
      <c r="AQ31" s="81">
        <f t="shared" si="47"/>
        <v>7.0886276512233748E-3</v>
      </c>
      <c r="AR31" s="81">
        <f t="shared" si="47"/>
        <v>7.0886276512233748E-3</v>
      </c>
      <c r="AS31" s="81">
        <f t="shared" si="47"/>
        <v>7.0886276512233748E-3</v>
      </c>
      <c r="AT31" s="81">
        <f t="shared" si="47"/>
        <v>7.0886276512233748E-3</v>
      </c>
      <c r="AU31" s="81">
        <f t="shared" si="47"/>
        <v>7.0886276512233748E-3</v>
      </c>
      <c r="AV31" s="81">
        <f t="shared" si="47"/>
        <v>7.0886276512233748E-3</v>
      </c>
      <c r="AW31" s="81">
        <f t="shared" si="47"/>
        <v>4.2567244524213239E-2</v>
      </c>
      <c r="AX31" s="81">
        <f t="shared" si="47"/>
        <v>2.8375797775017298E-2</v>
      </c>
      <c r="AY31" s="81">
        <f t="shared" si="47"/>
        <v>7.0886276512233748E-3</v>
      </c>
      <c r="AZ31" s="81">
        <f t="shared" si="47"/>
        <v>7.0886276512233748E-3</v>
      </c>
      <c r="BA31" s="81">
        <f t="shared" si="47"/>
        <v>7.0886276512233748E-3</v>
      </c>
      <c r="BB31" s="81">
        <f t="shared" si="47"/>
        <v>7.0886276512233748E-3</v>
      </c>
      <c r="BC31" s="81">
        <f t="shared" si="47"/>
        <v>7.0886276512233748E-3</v>
      </c>
      <c r="BD31" s="81">
        <f t="shared" si="47"/>
        <v>7.0886276512233748E-3</v>
      </c>
      <c r="BE31" s="81">
        <f t="shared" si="47"/>
        <v>7.0886276512233748E-3</v>
      </c>
      <c r="BF31" s="81">
        <f t="shared" si="47"/>
        <v>7.0886276512233748E-3</v>
      </c>
      <c r="BG31" s="81">
        <f t="shared" si="47"/>
        <v>7.0886276512233748E-3</v>
      </c>
      <c r="BH31" s="81">
        <f t="shared" si="47"/>
        <v>-7.0957233745979739E-6</v>
      </c>
      <c r="BI31" s="81">
        <f t="shared" si="47"/>
        <v>7.0886276512233748E-3</v>
      </c>
      <c r="BJ31" s="81">
        <f t="shared" si="47"/>
        <v>7.0886276512233748E-3</v>
      </c>
      <c r="BK31" s="81">
        <f t="shared" si="47"/>
        <v>9.2237308146399064E-2</v>
      </c>
      <c r="BL31" s="81">
        <f t="shared" si="47"/>
        <v>7.0886276512233748E-3</v>
      </c>
      <c r="BM31" s="81">
        <f t="shared" si="47"/>
        <v>0</v>
      </c>
      <c r="BN31" s="81">
        <f t="shared" si="47"/>
        <v>7.0886276512233748E-3</v>
      </c>
      <c r="BO31" s="81">
        <f t="shared" si="47"/>
        <v>7.0886276512233748E-3</v>
      </c>
      <c r="BP31" s="81">
        <f t="shared" si="47"/>
        <v>7.0886276512233748E-3</v>
      </c>
      <c r="BQ31" s="81">
        <f t="shared" ref="BQ31:BW31" si="48">BQ30/10.8416</f>
        <v>7.0886276512233748E-3</v>
      </c>
      <c r="BR31" s="81">
        <f t="shared" si="48"/>
        <v>7.0886276512233748E-3</v>
      </c>
      <c r="BS31" s="81">
        <f t="shared" si="48"/>
        <v>7.0886276512233748E-3</v>
      </c>
      <c r="BT31" s="81">
        <f t="shared" si="48"/>
        <v>7.0886276512233748E-3</v>
      </c>
      <c r="BU31" s="81">
        <f t="shared" si="48"/>
        <v>7.0886276512233748E-3</v>
      </c>
      <c r="BV31" s="81">
        <f t="shared" si="48"/>
        <v>7.0886276512233748E-3</v>
      </c>
      <c r="BW31" s="81">
        <f t="shared" si="48"/>
        <v>7.0886276512233748E-3</v>
      </c>
    </row>
    <row r="32" spans="1:81" s="81" customFormat="1" ht="18.75">
      <c r="A32" s="119"/>
      <c r="C32" s="6" t="s">
        <v>39</v>
      </c>
      <c r="D32" s="81">
        <f>LN(D31)</f>
        <v>-4.9492635183549547</v>
      </c>
      <c r="E32" s="81">
        <f t="shared" ref="E32:BP32" si="49">LN(E31)</f>
        <v>-4.9492635183549547</v>
      </c>
      <c r="F32" s="81">
        <f t="shared" si="49"/>
        <v>-4.9492635183549547</v>
      </c>
      <c r="G32" s="81">
        <f t="shared" si="49"/>
        <v>-4.9492635183549547</v>
      </c>
      <c r="H32" s="81">
        <f t="shared" si="49"/>
        <v>-4.9492635183549547</v>
      </c>
      <c r="I32" s="81">
        <f t="shared" si="49"/>
        <v>-4.9492635183549547</v>
      </c>
      <c r="J32" s="81">
        <f t="shared" si="49"/>
        <v>-4.9492635183549547</v>
      </c>
      <c r="K32" s="81">
        <f t="shared" si="49"/>
        <v>-4.9492635183549547</v>
      </c>
      <c r="L32" s="81">
        <f t="shared" si="49"/>
        <v>-4.9492635183549547</v>
      </c>
      <c r="M32" s="81">
        <f t="shared" si="49"/>
        <v>-4.9492635183549547</v>
      </c>
      <c r="N32" s="81">
        <f t="shared" si="49"/>
        <v>-4.9492635183549547</v>
      </c>
      <c r="O32" s="81">
        <f t="shared" si="49"/>
        <v>-4.9492635183549547</v>
      </c>
      <c r="P32" s="81">
        <f t="shared" si="49"/>
        <v>-4.9492635183549547</v>
      </c>
      <c r="Q32" s="81">
        <f t="shared" si="49"/>
        <v>-4.9492635183549547</v>
      </c>
      <c r="R32" s="81">
        <f t="shared" si="49"/>
        <v>-4.9492635183549547</v>
      </c>
      <c r="S32" s="81">
        <f t="shared" si="49"/>
        <v>-4.9492635183549547</v>
      </c>
      <c r="T32" s="81">
        <f t="shared" si="49"/>
        <v>-4.9492635183549547</v>
      </c>
      <c r="U32" s="81">
        <f t="shared" si="49"/>
        <v>-4.255615962503108</v>
      </c>
      <c r="V32" s="81">
        <v>0</v>
      </c>
      <c r="W32" s="81">
        <f t="shared" si="49"/>
        <v>-4.9492635183549547</v>
      </c>
      <c r="X32" s="81">
        <f t="shared" si="49"/>
        <v>-3.0024957363139686</v>
      </c>
      <c r="Y32" s="81">
        <f t="shared" si="49"/>
        <v>-3.0024957363139686</v>
      </c>
      <c r="Z32" s="81">
        <f t="shared" si="49"/>
        <v>-4.9492635183549547</v>
      </c>
      <c r="AA32" s="81">
        <f t="shared" si="49"/>
        <v>-4.255615962503108</v>
      </c>
      <c r="AB32" s="81">
        <f t="shared" si="49"/>
        <v>-4.9492635183549547</v>
      </c>
      <c r="AC32" s="81">
        <f t="shared" si="49"/>
        <v>-4.255615962503108</v>
      </c>
      <c r="AD32" s="81">
        <f t="shared" si="49"/>
        <v>-4.9492635183549547</v>
      </c>
      <c r="AE32" s="81">
        <f t="shared" si="49"/>
        <v>-4.9492635183549547</v>
      </c>
      <c r="AF32" s="81">
        <f t="shared" si="49"/>
        <v>-4.9492635183549547</v>
      </c>
      <c r="AG32" s="81">
        <f t="shared" si="49"/>
        <v>-3.5622186881566895</v>
      </c>
      <c r="AH32" s="81">
        <f t="shared" si="49"/>
        <v>-4.9492635183549547</v>
      </c>
      <c r="AI32" s="81">
        <f t="shared" si="49"/>
        <v>-3.0024957363139686</v>
      </c>
      <c r="AJ32" s="81">
        <f t="shared" si="49"/>
        <v>-3.3390251255899375</v>
      </c>
      <c r="AK32" s="81">
        <f t="shared" si="49"/>
        <v>-2.8689464841546863</v>
      </c>
      <c r="AL32" s="81">
        <f t="shared" si="49"/>
        <v>-3.0024957363139686</v>
      </c>
      <c r="AM32" s="81">
        <f t="shared" si="49"/>
        <v>-3.5622186881566895</v>
      </c>
      <c r="AN32" s="81">
        <f t="shared" si="49"/>
        <v>-3.5622186881566895</v>
      </c>
      <c r="AO32" s="81">
        <f t="shared" si="49"/>
        <v>-4.9492635183549547</v>
      </c>
      <c r="AP32" s="81">
        <f t="shared" si="49"/>
        <v>-3.1566702293504147</v>
      </c>
      <c r="AQ32" s="81">
        <f t="shared" si="49"/>
        <v>-4.9492635183549547</v>
      </c>
      <c r="AR32" s="81">
        <f t="shared" si="49"/>
        <v>-4.9492635183549547</v>
      </c>
      <c r="AS32" s="81">
        <f t="shared" si="49"/>
        <v>-4.9492635183549547</v>
      </c>
      <c r="AT32" s="81">
        <f t="shared" si="49"/>
        <v>-4.9492635183549547</v>
      </c>
      <c r="AU32" s="81">
        <f t="shared" si="49"/>
        <v>-4.9492635183549547</v>
      </c>
      <c r="AV32" s="81">
        <f t="shared" si="49"/>
        <v>-4.9492635183549547</v>
      </c>
      <c r="AW32" s="81">
        <f t="shared" si="49"/>
        <v>-3.1566702293504147</v>
      </c>
      <c r="AX32" s="81">
        <f t="shared" si="49"/>
        <v>-3.5622186881566895</v>
      </c>
      <c r="AY32" s="81">
        <f t="shared" si="49"/>
        <v>-4.9492635183549547</v>
      </c>
      <c r="AZ32" s="81">
        <f t="shared" si="49"/>
        <v>-4.9492635183549547</v>
      </c>
      <c r="BA32" s="81">
        <f t="shared" si="49"/>
        <v>-4.9492635183549547</v>
      </c>
      <c r="BB32" s="81">
        <f t="shared" si="49"/>
        <v>-4.9492635183549547</v>
      </c>
      <c r="BC32" s="81">
        <f t="shared" si="49"/>
        <v>-4.9492635183549547</v>
      </c>
      <c r="BD32" s="81">
        <f t="shared" si="49"/>
        <v>-4.9492635183549547</v>
      </c>
      <c r="BE32" s="81">
        <f t="shared" si="49"/>
        <v>-4.9492635183549547</v>
      </c>
      <c r="BF32" s="81">
        <f t="shared" si="49"/>
        <v>-4.9492635183549547</v>
      </c>
      <c r="BG32" s="81">
        <f t="shared" si="49"/>
        <v>-4.9492635183549547</v>
      </c>
      <c r="BH32" s="81">
        <v>0</v>
      </c>
      <c r="BI32" s="81">
        <f t="shared" si="49"/>
        <v>-4.9492635183549547</v>
      </c>
      <c r="BJ32" s="81">
        <f t="shared" si="49"/>
        <v>-4.9492635183549547</v>
      </c>
      <c r="BK32" s="81">
        <f t="shared" si="49"/>
        <v>-2.3833905865954885</v>
      </c>
      <c r="BL32" s="81">
        <f t="shared" si="49"/>
        <v>-4.9492635183549547</v>
      </c>
      <c r="BM32" s="81">
        <v>0</v>
      </c>
      <c r="BN32" s="81">
        <f t="shared" si="49"/>
        <v>-4.9492635183549547</v>
      </c>
      <c r="BO32" s="81">
        <f t="shared" si="49"/>
        <v>-4.9492635183549547</v>
      </c>
      <c r="BP32" s="81">
        <f t="shared" si="49"/>
        <v>-4.9492635183549547</v>
      </c>
      <c r="BQ32" s="81">
        <f t="shared" ref="BQ32:BW32" si="50">LN(BQ31)</f>
        <v>-4.9492635183549547</v>
      </c>
      <c r="BR32" s="81">
        <f t="shared" si="50"/>
        <v>-4.9492635183549547</v>
      </c>
      <c r="BS32" s="81">
        <f t="shared" si="50"/>
        <v>-4.9492635183549547</v>
      </c>
      <c r="BT32" s="81">
        <f t="shared" si="50"/>
        <v>-4.9492635183549547</v>
      </c>
      <c r="BU32" s="81">
        <f t="shared" si="50"/>
        <v>-4.9492635183549547</v>
      </c>
      <c r="BV32" s="81">
        <f t="shared" si="50"/>
        <v>-4.9492635183549547</v>
      </c>
      <c r="BW32" s="81">
        <f t="shared" si="50"/>
        <v>-4.9492635183549547</v>
      </c>
    </row>
    <row r="33" spans="1:81" s="81" customFormat="1">
      <c r="A33" s="119"/>
      <c r="C33" s="6" t="s">
        <v>244</v>
      </c>
      <c r="D33" s="81">
        <f>-D31*D32</f>
        <v>3.5083486229402022E-2</v>
      </c>
      <c r="E33" s="81">
        <f t="shared" ref="E33:BP33" si="51">-E31*E32</f>
        <v>3.5083486229402022E-2</v>
      </c>
      <c r="F33" s="81">
        <f t="shared" si="51"/>
        <v>3.5083486229402022E-2</v>
      </c>
      <c r="G33" s="81">
        <f t="shared" si="51"/>
        <v>3.5083486229402022E-2</v>
      </c>
      <c r="H33" s="81">
        <f t="shared" si="51"/>
        <v>3.5083486229402022E-2</v>
      </c>
      <c r="I33" s="81">
        <f t="shared" si="51"/>
        <v>3.5083486229402022E-2</v>
      </c>
      <c r="J33" s="81">
        <f t="shared" si="51"/>
        <v>3.5083486229402022E-2</v>
      </c>
      <c r="K33" s="81">
        <f t="shared" si="51"/>
        <v>3.5083486229402022E-2</v>
      </c>
      <c r="L33" s="81">
        <f t="shared" si="51"/>
        <v>3.5083486229402022E-2</v>
      </c>
      <c r="M33" s="81">
        <f t="shared" si="51"/>
        <v>3.5083486229402022E-2</v>
      </c>
      <c r="N33" s="81">
        <f t="shared" si="51"/>
        <v>3.5083486229402022E-2</v>
      </c>
      <c r="O33" s="81">
        <f t="shared" si="51"/>
        <v>3.5083486229402022E-2</v>
      </c>
      <c r="P33" s="81">
        <f t="shared" si="51"/>
        <v>3.5083486229402022E-2</v>
      </c>
      <c r="Q33" s="81">
        <f t="shared" si="51"/>
        <v>3.5083486229402022E-2</v>
      </c>
      <c r="R33" s="81">
        <f t="shared" si="51"/>
        <v>3.5083486229402022E-2</v>
      </c>
      <c r="S33" s="81">
        <f t="shared" si="51"/>
        <v>3.5083486229402022E-2</v>
      </c>
      <c r="T33" s="81">
        <f t="shared" si="51"/>
        <v>3.5083486229402022E-2</v>
      </c>
      <c r="U33" s="81">
        <f t="shared" si="51"/>
        <v>6.0363150643232673E-2</v>
      </c>
      <c r="V33" s="81">
        <f t="shared" si="51"/>
        <v>0</v>
      </c>
      <c r="W33" s="81">
        <f t="shared" si="51"/>
        <v>3.5083486229402022E-2</v>
      </c>
      <c r="X33" s="81">
        <f t="shared" si="51"/>
        <v>0.14911284936887814</v>
      </c>
      <c r="Y33" s="81">
        <f t="shared" si="51"/>
        <v>0.14911284936887814</v>
      </c>
      <c r="Z33" s="81">
        <f t="shared" si="51"/>
        <v>3.5083486229402022E-2</v>
      </c>
      <c r="AA33" s="81">
        <f t="shared" si="51"/>
        <v>6.0363150643232673E-2</v>
      </c>
      <c r="AB33" s="81">
        <f t="shared" si="51"/>
        <v>3.5083486229402022E-2</v>
      </c>
      <c r="AC33" s="81">
        <f t="shared" si="51"/>
        <v>6.0363150643232673E-2</v>
      </c>
      <c r="AD33" s="81">
        <f t="shared" si="51"/>
        <v>3.5083486229402022E-2</v>
      </c>
      <c r="AE33" s="81">
        <f t="shared" si="51"/>
        <v>3.5083486229402022E-2</v>
      </c>
      <c r="AF33" s="81">
        <f t="shared" si="51"/>
        <v>3.5083486229402022E-2</v>
      </c>
      <c r="AG33" s="81">
        <f t="shared" si="51"/>
        <v>0.10108079712552163</v>
      </c>
      <c r="AH33" s="81">
        <f t="shared" si="51"/>
        <v>3.5083486229402022E-2</v>
      </c>
      <c r="AI33" s="81">
        <f t="shared" si="51"/>
        <v>0.14911284936887814</v>
      </c>
      <c r="AJ33" s="81">
        <f t="shared" si="51"/>
        <v>0.11844030036146025</v>
      </c>
      <c r="AK33" s="81">
        <f t="shared" si="51"/>
        <v>0.16283764777406856</v>
      </c>
      <c r="AL33" s="81">
        <f t="shared" si="51"/>
        <v>0.14911284936887814</v>
      </c>
      <c r="AM33" s="81">
        <f t="shared" si="51"/>
        <v>0.10108079712552163</v>
      </c>
      <c r="AN33" s="81">
        <f t="shared" si="51"/>
        <v>0.10108079712552163</v>
      </c>
      <c r="AO33" s="81">
        <f t="shared" si="51"/>
        <v>3.5083486229402022E-2</v>
      </c>
      <c r="AP33" s="81">
        <f t="shared" si="51"/>
        <v>0.13437075353506339</v>
      </c>
      <c r="AQ33" s="81">
        <f t="shared" si="51"/>
        <v>3.5083486229402022E-2</v>
      </c>
      <c r="AR33" s="81">
        <f t="shared" si="51"/>
        <v>3.5083486229402022E-2</v>
      </c>
      <c r="AS33" s="81">
        <f t="shared" si="51"/>
        <v>3.5083486229402022E-2</v>
      </c>
      <c r="AT33" s="81">
        <f t="shared" si="51"/>
        <v>3.5083486229402022E-2</v>
      </c>
      <c r="AU33" s="81">
        <f t="shared" si="51"/>
        <v>3.5083486229402022E-2</v>
      </c>
      <c r="AV33" s="81">
        <f t="shared" si="51"/>
        <v>3.5083486229402022E-2</v>
      </c>
      <c r="AW33" s="81">
        <f t="shared" si="51"/>
        <v>0.13437075353506339</v>
      </c>
      <c r="AX33" s="81">
        <f t="shared" si="51"/>
        <v>0.10108079712552163</v>
      </c>
      <c r="AY33" s="81">
        <f t="shared" si="51"/>
        <v>3.5083486229402022E-2</v>
      </c>
      <c r="AZ33" s="81">
        <f t="shared" si="51"/>
        <v>3.5083486229402022E-2</v>
      </c>
      <c r="BA33" s="81">
        <f t="shared" si="51"/>
        <v>3.5083486229402022E-2</v>
      </c>
      <c r="BB33" s="81">
        <f t="shared" si="51"/>
        <v>3.5083486229402022E-2</v>
      </c>
      <c r="BC33" s="81">
        <f t="shared" si="51"/>
        <v>3.5083486229402022E-2</v>
      </c>
      <c r="BD33" s="81">
        <f t="shared" si="51"/>
        <v>3.5083486229402022E-2</v>
      </c>
      <c r="BE33" s="81">
        <f t="shared" si="51"/>
        <v>3.5083486229402022E-2</v>
      </c>
      <c r="BF33" s="81">
        <f t="shared" si="51"/>
        <v>3.5083486229402022E-2</v>
      </c>
      <c r="BG33" s="81">
        <f t="shared" si="51"/>
        <v>3.5083486229402022E-2</v>
      </c>
      <c r="BH33" s="81">
        <f t="shared" si="51"/>
        <v>0</v>
      </c>
      <c r="BI33" s="81">
        <f t="shared" si="51"/>
        <v>3.5083486229402022E-2</v>
      </c>
      <c r="BJ33" s="81">
        <f t="shared" si="51"/>
        <v>3.5083486229402022E-2</v>
      </c>
      <c r="BK33" s="81">
        <f t="shared" si="51"/>
        <v>0.21983753196903488</v>
      </c>
      <c r="BL33" s="81">
        <f t="shared" si="51"/>
        <v>3.5083486229402022E-2</v>
      </c>
      <c r="BM33" s="81">
        <f t="shared" si="51"/>
        <v>0</v>
      </c>
      <c r="BN33" s="81">
        <f t="shared" si="51"/>
        <v>3.5083486229402022E-2</v>
      </c>
      <c r="BO33" s="81">
        <f t="shared" si="51"/>
        <v>3.5083486229402022E-2</v>
      </c>
      <c r="BP33" s="81">
        <f t="shared" si="51"/>
        <v>3.5083486229402022E-2</v>
      </c>
      <c r="BQ33" s="81">
        <f t="shared" ref="BQ33:BW33" si="52">-BQ31*BQ32</f>
        <v>3.5083486229402022E-2</v>
      </c>
      <c r="BR33" s="81">
        <f t="shared" si="52"/>
        <v>3.5083486229402022E-2</v>
      </c>
      <c r="BS33" s="81">
        <f t="shared" si="52"/>
        <v>3.5083486229402022E-2</v>
      </c>
      <c r="BT33" s="81">
        <f t="shared" si="52"/>
        <v>3.5083486229402022E-2</v>
      </c>
      <c r="BU33" s="81">
        <f t="shared" si="52"/>
        <v>3.5083486229402022E-2</v>
      </c>
      <c r="BV33" s="81">
        <f t="shared" si="52"/>
        <v>3.5083486229402022E-2</v>
      </c>
      <c r="BW33" s="81">
        <f t="shared" si="52"/>
        <v>3.5083486229402022E-2</v>
      </c>
      <c r="CA33" s="81">
        <f t="shared" si="19"/>
        <v>3.8111457952402894</v>
      </c>
      <c r="CB33" s="81">
        <f t="shared" si="20"/>
        <v>0.89114880498974891</v>
      </c>
      <c r="CC33" s="81">
        <f t="shared" si="21"/>
        <v>2.2827791216870674E-2</v>
      </c>
    </row>
    <row r="34" spans="1:81" ht="28.5">
      <c r="A34" s="119"/>
      <c r="B34" s="92" t="s">
        <v>64</v>
      </c>
      <c r="C34" s="92" t="s">
        <v>57</v>
      </c>
      <c r="D34" s="81">
        <v>1</v>
      </c>
      <c r="E34" s="81">
        <v>18</v>
      </c>
      <c r="F34" s="81">
        <v>1</v>
      </c>
      <c r="G34" s="81">
        <v>2</v>
      </c>
      <c r="H34" s="81">
        <v>1</v>
      </c>
      <c r="I34" s="81">
        <v>1</v>
      </c>
      <c r="J34" s="81">
        <v>1</v>
      </c>
      <c r="K34" s="81">
        <v>2</v>
      </c>
      <c r="L34" s="81">
        <v>2</v>
      </c>
      <c r="M34" s="81">
        <v>2</v>
      </c>
      <c r="N34" s="81">
        <v>2</v>
      </c>
      <c r="O34" s="81">
        <v>1</v>
      </c>
      <c r="P34" s="81">
        <v>1</v>
      </c>
      <c r="Q34" s="81">
        <v>1</v>
      </c>
      <c r="R34" s="81">
        <v>1</v>
      </c>
      <c r="S34" s="81">
        <v>1</v>
      </c>
      <c r="T34" s="81">
        <v>1</v>
      </c>
      <c r="U34" s="81">
        <v>1</v>
      </c>
      <c r="V34" s="81">
        <v>1E-3</v>
      </c>
      <c r="W34" s="81">
        <v>1E-3</v>
      </c>
      <c r="X34" s="81">
        <v>1</v>
      </c>
      <c r="Y34" s="81">
        <v>68</v>
      </c>
      <c r="Z34" s="81">
        <v>1</v>
      </c>
      <c r="AA34" s="81">
        <v>1</v>
      </c>
      <c r="AB34" s="81">
        <v>5</v>
      </c>
      <c r="AC34" s="81">
        <v>1</v>
      </c>
      <c r="AD34" s="81">
        <v>3</v>
      </c>
      <c r="AE34" s="81">
        <v>1</v>
      </c>
      <c r="AF34" s="81">
        <v>1</v>
      </c>
      <c r="AG34" s="81">
        <v>1</v>
      </c>
      <c r="AH34" s="81">
        <v>1</v>
      </c>
      <c r="AI34" s="81">
        <v>1</v>
      </c>
      <c r="AJ34" s="81">
        <v>1</v>
      </c>
      <c r="AK34" s="81">
        <v>1</v>
      </c>
      <c r="AL34" s="81">
        <v>1</v>
      </c>
      <c r="AM34" s="81">
        <v>1</v>
      </c>
      <c r="AN34" s="81">
        <v>5</v>
      </c>
      <c r="AO34" s="81">
        <v>1</v>
      </c>
      <c r="AP34" s="81">
        <v>1</v>
      </c>
      <c r="AQ34" s="81">
        <v>1</v>
      </c>
      <c r="AR34" s="81">
        <v>1</v>
      </c>
      <c r="AS34" s="81">
        <v>1</v>
      </c>
      <c r="AT34" s="81">
        <v>1</v>
      </c>
      <c r="AU34" s="81">
        <v>1</v>
      </c>
      <c r="AV34" s="81">
        <v>1</v>
      </c>
      <c r="AW34" s="81">
        <v>1</v>
      </c>
      <c r="AX34" s="81">
        <v>1</v>
      </c>
      <c r="AY34" s="81">
        <v>1</v>
      </c>
      <c r="AZ34" s="81">
        <v>1</v>
      </c>
      <c r="BA34" s="81">
        <v>1</v>
      </c>
      <c r="BB34" s="81">
        <v>1</v>
      </c>
      <c r="BC34" s="81">
        <v>1</v>
      </c>
      <c r="BD34" s="81">
        <v>1</v>
      </c>
      <c r="BE34" s="81">
        <v>1</v>
      </c>
      <c r="BF34" s="81">
        <v>1</v>
      </c>
      <c r="BG34" s="81">
        <v>1</v>
      </c>
      <c r="BH34" s="81">
        <v>1</v>
      </c>
      <c r="BI34" s="81">
        <v>1</v>
      </c>
      <c r="BJ34" s="81">
        <v>1</v>
      </c>
      <c r="BK34" s="81">
        <v>1</v>
      </c>
      <c r="BL34" s="81">
        <v>1</v>
      </c>
      <c r="BM34" s="81">
        <v>1E-3</v>
      </c>
      <c r="BN34" s="81">
        <v>1</v>
      </c>
      <c r="BO34" s="81">
        <v>3</v>
      </c>
      <c r="BP34" s="81">
        <v>1</v>
      </c>
      <c r="BQ34" s="81">
        <v>3</v>
      </c>
      <c r="BR34" s="81">
        <v>2</v>
      </c>
      <c r="BS34" s="81">
        <v>6</v>
      </c>
      <c r="BT34" s="81">
        <v>1</v>
      </c>
      <c r="BU34" s="81">
        <v>3</v>
      </c>
      <c r="BV34" s="81">
        <v>3</v>
      </c>
      <c r="BW34" s="81">
        <v>4</v>
      </c>
      <c r="BX34" s="81">
        <f t="shared" si="8"/>
        <v>68</v>
      </c>
      <c r="BY34" s="81">
        <f t="shared" si="9"/>
        <v>1E-3</v>
      </c>
      <c r="BZ34" s="81"/>
      <c r="CA34" s="81"/>
      <c r="CB34" s="81"/>
      <c r="CC34" s="81"/>
    </row>
    <row r="35" spans="1:81" s="81" customFormat="1" ht="18.75">
      <c r="A35" s="119"/>
      <c r="C35" s="6" t="s">
        <v>37</v>
      </c>
      <c r="D35" s="81">
        <f>(D34-0.001)/67.999</f>
        <v>1.4691392520478243E-2</v>
      </c>
      <c r="E35" s="81">
        <f t="shared" ref="E35:BP35" si="53">(E34-0.001)/67.999</f>
        <v>0.26469506904513301</v>
      </c>
      <c r="F35" s="81">
        <f t="shared" si="53"/>
        <v>1.4691392520478243E-2</v>
      </c>
      <c r="G35" s="81">
        <f t="shared" si="53"/>
        <v>2.9397491139575585E-2</v>
      </c>
      <c r="H35" s="81">
        <f t="shared" si="53"/>
        <v>1.4691392520478243E-2</v>
      </c>
      <c r="I35" s="81">
        <f t="shared" si="53"/>
        <v>1.4691392520478243E-2</v>
      </c>
      <c r="J35" s="81">
        <f t="shared" si="53"/>
        <v>1.4691392520478243E-2</v>
      </c>
      <c r="K35" s="81">
        <f t="shared" si="53"/>
        <v>2.9397491139575585E-2</v>
      </c>
      <c r="L35" s="81">
        <f t="shared" si="53"/>
        <v>2.9397491139575585E-2</v>
      </c>
      <c r="M35" s="81">
        <f t="shared" si="53"/>
        <v>2.9397491139575585E-2</v>
      </c>
      <c r="N35" s="81">
        <f t="shared" si="53"/>
        <v>2.9397491139575585E-2</v>
      </c>
      <c r="O35" s="81">
        <f t="shared" si="53"/>
        <v>1.4691392520478243E-2</v>
      </c>
      <c r="P35" s="81">
        <f t="shared" si="53"/>
        <v>1.4691392520478243E-2</v>
      </c>
      <c r="Q35" s="81">
        <f t="shared" si="53"/>
        <v>1.4691392520478243E-2</v>
      </c>
      <c r="R35" s="81">
        <f t="shared" si="53"/>
        <v>1.4691392520478243E-2</v>
      </c>
      <c r="S35" s="81">
        <f t="shared" si="53"/>
        <v>1.4691392520478243E-2</v>
      </c>
      <c r="T35" s="81">
        <f t="shared" si="53"/>
        <v>1.4691392520478243E-2</v>
      </c>
      <c r="U35" s="81">
        <f t="shared" si="53"/>
        <v>1.4691392520478243E-2</v>
      </c>
      <c r="V35" s="81">
        <f t="shared" si="53"/>
        <v>0</v>
      </c>
      <c r="W35" s="81">
        <f t="shared" si="53"/>
        <v>0</v>
      </c>
      <c r="X35" s="81">
        <f t="shared" si="53"/>
        <v>1.4691392520478243E-2</v>
      </c>
      <c r="Y35" s="81">
        <f t="shared" si="53"/>
        <v>1</v>
      </c>
      <c r="Z35" s="81">
        <f t="shared" si="53"/>
        <v>1.4691392520478243E-2</v>
      </c>
      <c r="AA35" s="81">
        <f t="shared" si="53"/>
        <v>1.4691392520478243E-2</v>
      </c>
      <c r="AB35" s="81">
        <f t="shared" si="53"/>
        <v>7.3515786996867602E-2</v>
      </c>
      <c r="AC35" s="81">
        <f t="shared" si="53"/>
        <v>1.4691392520478243E-2</v>
      </c>
      <c r="AD35" s="81">
        <f t="shared" si="53"/>
        <v>4.4103589758672929E-2</v>
      </c>
      <c r="AE35" s="81">
        <f t="shared" si="53"/>
        <v>1.4691392520478243E-2</v>
      </c>
      <c r="AF35" s="81">
        <f t="shared" si="53"/>
        <v>1.4691392520478243E-2</v>
      </c>
      <c r="AG35" s="81">
        <f t="shared" si="53"/>
        <v>1.4691392520478243E-2</v>
      </c>
      <c r="AH35" s="81">
        <f t="shared" si="53"/>
        <v>1.4691392520478243E-2</v>
      </c>
      <c r="AI35" s="81">
        <f t="shared" si="53"/>
        <v>1.4691392520478243E-2</v>
      </c>
      <c r="AJ35" s="81">
        <f t="shared" si="53"/>
        <v>1.4691392520478243E-2</v>
      </c>
      <c r="AK35" s="81">
        <f t="shared" si="53"/>
        <v>1.4691392520478243E-2</v>
      </c>
      <c r="AL35" s="81">
        <f t="shared" si="53"/>
        <v>1.4691392520478243E-2</v>
      </c>
      <c r="AM35" s="81">
        <f t="shared" si="53"/>
        <v>1.4691392520478243E-2</v>
      </c>
      <c r="AN35" s="81">
        <f t="shared" si="53"/>
        <v>7.3515786996867602E-2</v>
      </c>
      <c r="AO35" s="81">
        <f t="shared" si="53"/>
        <v>1.4691392520478243E-2</v>
      </c>
      <c r="AP35" s="81">
        <f t="shared" si="53"/>
        <v>1.4691392520478243E-2</v>
      </c>
      <c r="AQ35" s="81">
        <f t="shared" si="53"/>
        <v>1.4691392520478243E-2</v>
      </c>
      <c r="AR35" s="81">
        <f t="shared" si="53"/>
        <v>1.4691392520478243E-2</v>
      </c>
      <c r="AS35" s="81">
        <f t="shared" si="53"/>
        <v>1.4691392520478243E-2</v>
      </c>
      <c r="AT35" s="81">
        <f t="shared" si="53"/>
        <v>1.4691392520478243E-2</v>
      </c>
      <c r="AU35" s="81">
        <f t="shared" si="53"/>
        <v>1.4691392520478243E-2</v>
      </c>
      <c r="AV35" s="81">
        <f t="shared" si="53"/>
        <v>1.4691392520478243E-2</v>
      </c>
      <c r="AW35" s="81">
        <f t="shared" si="53"/>
        <v>1.4691392520478243E-2</v>
      </c>
      <c r="AX35" s="81">
        <f t="shared" si="53"/>
        <v>1.4691392520478243E-2</v>
      </c>
      <c r="AY35" s="81">
        <f t="shared" si="53"/>
        <v>1.4691392520478243E-2</v>
      </c>
      <c r="AZ35" s="81">
        <f t="shared" si="53"/>
        <v>1.4691392520478243E-2</v>
      </c>
      <c r="BA35" s="81">
        <f t="shared" si="53"/>
        <v>1.4691392520478243E-2</v>
      </c>
      <c r="BB35" s="81">
        <f t="shared" si="53"/>
        <v>1.4691392520478243E-2</v>
      </c>
      <c r="BC35" s="81">
        <f t="shared" si="53"/>
        <v>1.4691392520478243E-2</v>
      </c>
      <c r="BD35" s="81">
        <f t="shared" si="53"/>
        <v>1.4691392520478243E-2</v>
      </c>
      <c r="BE35" s="81">
        <f t="shared" si="53"/>
        <v>1.4691392520478243E-2</v>
      </c>
      <c r="BF35" s="81">
        <f t="shared" si="53"/>
        <v>1.4691392520478243E-2</v>
      </c>
      <c r="BG35" s="81">
        <f t="shared" si="53"/>
        <v>1.4691392520478243E-2</v>
      </c>
      <c r="BH35" s="81">
        <f t="shared" si="53"/>
        <v>1.4691392520478243E-2</v>
      </c>
      <c r="BI35" s="81">
        <f t="shared" si="53"/>
        <v>1.4691392520478243E-2</v>
      </c>
      <c r="BJ35" s="81">
        <f t="shared" si="53"/>
        <v>1.4691392520478243E-2</v>
      </c>
      <c r="BK35" s="81">
        <f t="shared" si="53"/>
        <v>1.4691392520478243E-2</v>
      </c>
      <c r="BL35" s="81">
        <f t="shared" si="53"/>
        <v>1.4691392520478243E-2</v>
      </c>
      <c r="BM35" s="81">
        <f t="shared" si="53"/>
        <v>0</v>
      </c>
      <c r="BN35" s="81">
        <f t="shared" si="53"/>
        <v>1.4691392520478243E-2</v>
      </c>
      <c r="BO35" s="81">
        <f t="shared" si="53"/>
        <v>4.4103589758672929E-2</v>
      </c>
      <c r="BP35" s="81">
        <f t="shared" si="53"/>
        <v>1.4691392520478243E-2</v>
      </c>
      <c r="BQ35" s="81">
        <f t="shared" ref="BQ35:BW35" si="54">(BQ34-0.001)/67.999</f>
        <v>4.4103589758672929E-2</v>
      </c>
      <c r="BR35" s="81">
        <f t="shared" si="54"/>
        <v>2.9397491139575585E-2</v>
      </c>
      <c r="BS35" s="81">
        <f t="shared" si="54"/>
        <v>8.8221885615964946E-2</v>
      </c>
      <c r="BT35" s="81">
        <f t="shared" si="54"/>
        <v>1.4691392520478243E-2</v>
      </c>
      <c r="BU35" s="81">
        <f t="shared" si="54"/>
        <v>4.4103589758672929E-2</v>
      </c>
      <c r="BV35" s="81">
        <f t="shared" si="54"/>
        <v>4.4103589758672929E-2</v>
      </c>
      <c r="BW35" s="81">
        <f t="shared" si="54"/>
        <v>5.8809688377770265E-2</v>
      </c>
      <c r="BZ35" s="81">
        <f t="shared" si="12"/>
        <v>2.7196135237282939</v>
      </c>
    </row>
    <row r="36" spans="1:81" s="81" customFormat="1" ht="18.75">
      <c r="A36" s="119"/>
      <c r="C36" s="6" t="s">
        <v>38</v>
      </c>
      <c r="D36" s="81">
        <f>D35/2.719614</f>
        <v>5.4020138594955917E-3</v>
      </c>
      <c r="E36" s="81">
        <f t="shared" ref="E36:BP36" si="55">E35/2.719614</f>
        <v>9.7328175632693831E-2</v>
      </c>
      <c r="F36" s="81">
        <f t="shared" si="55"/>
        <v>5.4020138594955917E-3</v>
      </c>
      <c r="G36" s="81">
        <f t="shared" si="55"/>
        <v>1.080943514027196E-2</v>
      </c>
      <c r="H36" s="81">
        <f t="shared" si="55"/>
        <v>5.4020138594955917E-3</v>
      </c>
      <c r="I36" s="81">
        <f t="shared" si="55"/>
        <v>5.4020138594955917E-3</v>
      </c>
      <c r="J36" s="81">
        <f t="shared" si="55"/>
        <v>5.4020138594955917E-3</v>
      </c>
      <c r="K36" s="81">
        <f t="shared" si="55"/>
        <v>1.080943514027196E-2</v>
      </c>
      <c r="L36" s="81">
        <f t="shared" si="55"/>
        <v>1.080943514027196E-2</v>
      </c>
      <c r="M36" s="81">
        <f t="shared" si="55"/>
        <v>1.080943514027196E-2</v>
      </c>
      <c r="N36" s="81">
        <f t="shared" si="55"/>
        <v>1.080943514027196E-2</v>
      </c>
      <c r="O36" s="81">
        <f t="shared" si="55"/>
        <v>5.4020138594955917E-3</v>
      </c>
      <c r="P36" s="81">
        <f t="shared" si="55"/>
        <v>5.4020138594955917E-3</v>
      </c>
      <c r="Q36" s="81">
        <f t="shared" si="55"/>
        <v>5.4020138594955917E-3</v>
      </c>
      <c r="R36" s="81">
        <f t="shared" si="55"/>
        <v>5.4020138594955917E-3</v>
      </c>
      <c r="S36" s="81">
        <f t="shared" si="55"/>
        <v>5.4020138594955917E-3</v>
      </c>
      <c r="T36" s="81">
        <f t="shared" si="55"/>
        <v>5.4020138594955917E-3</v>
      </c>
      <c r="U36" s="81">
        <f t="shared" si="55"/>
        <v>5.4020138594955917E-3</v>
      </c>
      <c r="V36" s="81">
        <f t="shared" si="55"/>
        <v>0</v>
      </c>
      <c r="W36" s="81">
        <f t="shared" si="55"/>
        <v>0</v>
      </c>
      <c r="X36" s="81">
        <f t="shared" si="55"/>
        <v>5.4020138594955917E-3</v>
      </c>
      <c r="Y36" s="81">
        <f t="shared" si="55"/>
        <v>0.36769923967151219</v>
      </c>
      <c r="Z36" s="81">
        <f t="shared" si="55"/>
        <v>5.4020138594955917E-3</v>
      </c>
      <c r="AA36" s="81">
        <f t="shared" si="55"/>
        <v>5.4020138594955917E-3</v>
      </c>
      <c r="AB36" s="81">
        <f t="shared" si="55"/>
        <v>2.7031698982601063E-2</v>
      </c>
      <c r="AC36" s="81">
        <f t="shared" si="55"/>
        <v>5.4020138594955917E-3</v>
      </c>
      <c r="AD36" s="81">
        <f t="shared" si="55"/>
        <v>1.621685642104833E-2</v>
      </c>
      <c r="AE36" s="81">
        <f t="shared" si="55"/>
        <v>5.4020138594955917E-3</v>
      </c>
      <c r="AF36" s="81">
        <f t="shared" si="55"/>
        <v>5.4020138594955917E-3</v>
      </c>
      <c r="AG36" s="81">
        <f t="shared" si="55"/>
        <v>5.4020138594955917E-3</v>
      </c>
      <c r="AH36" s="81">
        <f t="shared" si="55"/>
        <v>5.4020138594955917E-3</v>
      </c>
      <c r="AI36" s="81">
        <f t="shared" si="55"/>
        <v>5.4020138594955917E-3</v>
      </c>
      <c r="AJ36" s="81">
        <f t="shared" si="55"/>
        <v>5.4020138594955917E-3</v>
      </c>
      <c r="AK36" s="81">
        <f t="shared" si="55"/>
        <v>5.4020138594955917E-3</v>
      </c>
      <c r="AL36" s="81">
        <f t="shared" si="55"/>
        <v>5.4020138594955917E-3</v>
      </c>
      <c r="AM36" s="81">
        <f t="shared" si="55"/>
        <v>5.4020138594955917E-3</v>
      </c>
      <c r="AN36" s="81">
        <f t="shared" si="55"/>
        <v>2.7031698982601063E-2</v>
      </c>
      <c r="AO36" s="81">
        <f t="shared" si="55"/>
        <v>5.4020138594955917E-3</v>
      </c>
      <c r="AP36" s="81">
        <f t="shared" si="55"/>
        <v>5.4020138594955917E-3</v>
      </c>
      <c r="AQ36" s="81">
        <f t="shared" si="55"/>
        <v>5.4020138594955917E-3</v>
      </c>
      <c r="AR36" s="81">
        <f t="shared" si="55"/>
        <v>5.4020138594955917E-3</v>
      </c>
      <c r="AS36" s="81">
        <f t="shared" si="55"/>
        <v>5.4020138594955917E-3</v>
      </c>
      <c r="AT36" s="81">
        <f t="shared" si="55"/>
        <v>5.4020138594955917E-3</v>
      </c>
      <c r="AU36" s="81">
        <f t="shared" si="55"/>
        <v>5.4020138594955917E-3</v>
      </c>
      <c r="AV36" s="81">
        <f t="shared" si="55"/>
        <v>5.4020138594955917E-3</v>
      </c>
      <c r="AW36" s="81">
        <f t="shared" si="55"/>
        <v>5.4020138594955917E-3</v>
      </c>
      <c r="AX36" s="81">
        <f t="shared" si="55"/>
        <v>5.4020138594955917E-3</v>
      </c>
      <c r="AY36" s="81">
        <f t="shared" si="55"/>
        <v>5.4020138594955917E-3</v>
      </c>
      <c r="AZ36" s="81">
        <f t="shared" si="55"/>
        <v>5.4020138594955917E-3</v>
      </c>
      <c r="BA36" s="81">
        <f t="shared" si="55"/>
        <v>5.4020138594955917E-3</v>
      </c>
      <c r="BB36" s="81">
        <f t="shared" si="55"/>
        <v>5.4020138594955917E-3</v>
      </c>
      <c r="BC36" s="81">
        <f t="shared" si="55"/>
        <v>5.4020138594955917E-3</v>
      </c>
      <c r="BD36" s="81">
        <f t="shared" si="55"/>
        <v>5.4020138594955917E-3</v>
      </c>
      <c r="BE36" s="81">
        <f t="shared" si="55"/>
        <v>5.4020138594955917E-3</v>
      </c>
      <c r="BF36" s="81">
        <f t="shared" si="55"/>
        <v>5.4020138594955917E-3</v>
      </c>
      <c r="BG36" s="81">
        <f t="shared" si="55"/>
        <v>5.4020138594955917E-3</v>
      </c>
      <c r="BH36" s="81">
        <f t="shared" si="55"/>
        <v>5.4020138594955917E-3</v>
      </c>
      <c r="BI36" s="81">
        <f t="shared" si="55"/>
        <v>5.4020138594955917E-3</v>
      </c>
      <c r="BJ36" s="81">
        <f t="shared" si="55"/>
        <v>5.4020138594955917E-3</v>
      </c>
      <c r="BK36" s="81">
        <f t="shared" si="55"/>
        <v>5.4020138594955917E-3</v>
      </c>
      <c r="BL36" s="81">
        <f t="shared" si="55"/>
        <v>5.4020138594955917E-3</v>
      </c>
      <c r="BM36" s="81">
        <f t="shared" si="55"/>
        <v>0</v>
      </c>
      <c r="BN36" s="81">
        <f t="shared" si="55"/>
        <v>5.4020138594955917E-3</v>
      </c>
      <c r="BO36" s="81">
        <f t="shared" si="55"/>
        <v>1.621685642104833E-2</v>
      </c>
      <c r="BP36" s="81">
        <f t="shared" si="55"/>
        <v>5.4020138594955917E-3</v>
      </c>
      <c r="BQ36" s="81">
        <f t="shared" ref="BQ36:BW36" si="56">BQ35/2.719614</f>
        <v>1.621685642104833E-2</v>
      </c>
      <c r="BR36" s="81">
        <f t="shared" si="56"/>
        <v>1.080943514027196E-2</v>
      </c>
      <c r="BS36" s="81">
        <f t="shared" si="56"/>
        <v>3.2439120263377433E-2</v>
      </c>
      <c r="BT36" s="81">
        <f t="shared" si="56"/>
        <v>5.4020138594955917E-3</v>
      </c>
      <c r="BU36" s="81">
        <f t="shared" si="56"/>
        <v>1.621685642104833E-2</v>
      </c>
      <c r="BV36" s="81">
        <f t="shared" si="56"/>
        <v>1.621685642104833E-2</v>
      </c>
      <c r="BW36" s="81">
        <f t="shared" si="56"/>
        <v>2.1624277701824696E-2</v>
      </c>
    </row>
    <row r="37" spans="1:81" s="81" customFormat="1" ht="18.75">
      <c r="A37" s="119"/>
      <c r="C37" s="6" t="s">
        <v>39</v>
      </c>
      <c r="D37" s="81">
        <f>LN(D36)</f>
        <v>-5.2209834579919772</v>
      </c>
      <c r="E37" s="81">
        <f t="shared" ref="E37:BP37" si="57">LN(E36)</f>
        <v>-2.3296667568610521</v>
      </c>
      <c r="F37" s="81">
        <f t="shared" si="57"/>
        <v>-5.2209834579919772</v>
      </c>
      <c r="G37" s="81">
        <f t="shared" si="57"/>
        <v>-4.5273359021401305</v>
      </c>
      <c r="H37" s="81">
        <f t="shared" si="57"/>
        <v>-5.2209834579919772</v>
      </c>
      <c r="I37" s="81">
        <f t="shared" si="57"/>
        <v>-5.2209834579919772</v>
      </c>
      <c r="J37" s="81">
        <f t="shared" si="57"/>
        <v>-5.2209834579919772</v>
      </c>
      <c r="K37" s="81">
        <f t="shared" si="57"/>
        <v>-4.5273359021401305</v>
      </c>
      <c r="L37" s="81">
        <f t="shared" si="57"/>
        <v>-4.5273359021401305</v>
      </c>
      <c r="M37" s="81">
        <f t="shared" si="57"/>
        <v>-4.5273359021401305</v>
      </c>
      <c r="N37" s="81">
        <f t="shared" si="57"/>
        <v>-4.5273359021401305</v>
      </c>
      <c r="O37" s="81">
        <f t="shared" si="57"/>
        <v>-5.2209834579919772</v>
      </c>
      <c r="P37" s="81">
        <f t="shared" si="57"/>
        <v>-5.2209834579919772</v>
      </c>
      <c r="Q37" s="81">
        <f t="shared" si="57"/>
        <v>-5.2209834579919772</v>
      </c>
      <c r="R37" s="81">
        <f t="shared" si="57"/>
        <v>-5.2209834579919772</v>
      </c>
      <c r="S37" s="81">
        <f t="shared" si="57"/>
        <v>-5.2209834579919772</v>
      </c>
      <c r="T37" s="81">
        <f t="shared" si="57"/>
        <v>-5.2209834579919772</v>
      </c>
      <c r="U37" s="81">
        <f t="shared" si="57"/>
        <v>-5.2209834579919772</v>
      </c>
      <c r="V37" s="81">
        <v>0</v>
      </c>
      <c r="W37" s="81">
        <v>0</v>
      </c>
      <c r="X37" s="81">
        <f t="shared" si="57"/>
        <v>-5.2209834579919772</v>
      </c>
      <c r="Y37" s="81">
        <f t="shared" si="57"/>
        <v>-1.0004899584727729</v>
      </c>
      <c r="Z37" s="81">
        <f t="shared" si="57"/>
        <v>-5.2209834579919772</v>
      </c>
      <c r="AA37" s="81">
        <f t="shared" si="57"/>
        <v>-5.2209834579919772</v>
      </c>
      <c r="AB37" s="81">
        <f t="shared" si="57"/>
        <v>-3.6107450652269608</v>
      </c>
      <c r="AC37" s="81">
        <f t="shared" si="57"/>
        <v>-5.2209834579919772</v>
      </c>
      <c r="AD37" s="81">
        <f t="shared" si="57"/>
        <v>-4.1217040578915221</v>
      </c>
      <c r="AE37" s="81">
        <f t="shared" si="57"/>
        <v>-5.2209834579919772</v>
      </c>
      <c r="AF37" s="81">
        <f t="shared" si="57"/>
        <v>-5.2209834579919772</v>
      </c>
      <c r="AG37" s="81">
        <f t="shared" si="57"/>
        <v>-5.2209834579919772</v>
      </c>
      <c r="AH37" s="81">
        <f t="shared" si="57"/>
        <v>-5.2209834579919772</v>
      </c>
      <c r="AI37" s="81">
        <f t="shared" si="57"/>
        <v>-5.2209834579919772</v>
      </c>
      <c r="AJ37" s="81">
        <f t="shared" si="57"/>
        <v>-5.2209834579919772</v>
      </c>
      <c r="AK37" s="81">
        <f t="shared" si="57"/>
        <v>-5.2209834579919772</v>
      </c>
      <c r="AL37" s="81">
        <f t="shared" si="57"/>
        <v>-5.2209834579919772</v>
      </c>
      <c r="AM37" s="81">
        <f t="shared" si="57"/>
        <v>-5.2209834579919772</v>
      </c>
      <c r="AN37" s="81">
        <f t="shared" si="57"/>
        <v>-3.6107450652269608</v>
      </c>
      <c r="AO37" s="81">
        <f t="shared" si="57"/>
        <v>-5.2209834579919772</v>
      </c>
      <c r="AP37" s="81">
        <f t="shared" si="57"/>
        <v>-5.2209834579919772</v>
      </c>
      <c r="AQ37" s="81">
        <f t="shared" si="57"/>
        <v>-5.2209834579919772</v>
      </c>
      <c r="AR37" s="81">
        <f t="shared" si="57"/>
        <v>-5.2209834579919772</v>
      </c>
      <c r="AS37" s="81">
        <f t="shared" si="57"/>
        <v>-5.2209834579919772</v>
      </c>
      <c r="AT37" s="81">
        <f t="shared" si="57"/>
        <v>-5.2209834579919772</v>
      </c>
      <c r="AU37" s="81">
        <f t="shared" si="57"/>
        <v>-5.2209834579919772</v>
      </c>
      <c r="AV37" s="81">
        <f t="shared" si="57"/>
        <v>-5.2209834579919772</v>
      </c>
      <c r="AW37" s="81">
        <f t="shared" si="57"/>
        <v>-5.2209834579919772</v>
      </c>
      <c r="AX37" s="81">
        <f t="shared" si="57"/>
        <v>-5.2209834579919772</v>
      </c>
      <c r="AY37" s="81">
        <f t="shared" si="57"/>
        <v>-5.2209834579919772</v>
      </c>
      <c r="AZ37" s="81">
        <f t="shared" si="57"/>
        <v>-5.2209834579919772</v>
      </c>
      <c r="BA37" s="81">
        <f t="shared" si="57"/>
        <v>-5.2209834579919772</v>
      </c>
      <c r="BB37" s="81">
        <f t="shared" si="57"/>
        <v>-5.2209834579919772</v>
      </c>
      <c r="BC37" s="81">
        <f t="shared" si="57"/>
        <v>-5.2209834579919772</v>
      </c>
      <c r="BD37" s="81">
        <f t="shared" si="57"/>
        <v>-5.2209834579919772</v>
      </c>
      <c r="BE37" s="81">
        <f t="shared" si="57"/>
        <v>-5.2209834579919772</v>
      </c>
      <c r="BF37" s="81">
        <f t="shared" si="57"/>
        <v>-5.2209834579919772</v>
      </c>
      <c r="BG37" s="81">
        <f t="shared" si="57"/>
        <v>-5.2209834579919772</v>
      </c>
      <c r="BH37" s="81">
        <f t="shared" si="57"/>
        <v>-5.2209834579919772</v>
      </c>
      <c r="BI37" s="81">
        <f t="shared" si="57"/>
        <v>-5.2209834579919772</v>
      </c>
      <c r="BJ37" s="81">
        <f t="shared" si="57"/>
        <v>-5.2209834579919772</v>
      </c>
      <c r="BK37" s="81">
        <f t="shared" si="57"/>
        <v>-5.2209834579919772</v>
      </c>
      <c r="BL37" s="81">
        <f t="shared" si="57"/>
        <v>-5.2209834579919772</v>
      </c>
      <c r="BM37" s="81">
        <v>0</v>
      </c>
      <c r="BN37" s="81">
        <f t="shared" si="57"/>
        <v>-5.2209834579919772</v>
      </c>
      <c r="BO37" s="81">
        <f t="shared" si="57"/>
        <v>-4.1217040578915221</v>
      </c>
      <c r="BP37" s="81">
        <f t="shared" si="57"/>
        <v>-5.2209834579919772</v>
      </c>
      <c r="BQ37" s="81">
        <f t="shared" ref="BQ37:BW37" si="58">LN(BQ36)</f>
        <v>-4.1217040578915221</v>
      </c>
      <c r="BR37" s="81">
        <f t="shared" si="58"/>
        <v>-4.5273359021401305</v>
      </c>
      <c r="BS37" s="81">
        <f t="shared" si="58"/>
        <v>-3.4283901689874376</v>
      </c>
      <c r="BT37" s="81">
        <f t="shared" si="58"/>
        <v>-5.2209834579919772</v>
      </c>
      <c r="BU37" s="81">
        <f t="shared" si="58"/>
        <v>-4.1217040578915221</v>
      </c>
      <c r="BV37" s="81">
        <f t="shared" si="58"/>
        <v>-4.1217040578915221</v>
      </c>
      <c r="BW37" s="81">
        <f t="shared" si="58"/>
        <v>-3.8339386277937124</v>
      </c>
    </row>
    <row r="38" spans="1:81" s="81" customFormat="1">
      <c r="A38" s="119"/>
      <c r="C38" s="6" t="s">
        <v>244</v>
      </c>
      <c r="D38" s="81">
        <f>-D36*D37</f>
        <v>2.820382500026988E-2</v>
      </c>
      <c r="E38" s="81">
        <f t="shared" ref="E38:BP38" si="59">-E36*E37</f>
        <v>0.22674221527742072</v>
      </c>
      <c r="F38" s="81">
        <f t="shared" si="59"/>
        <v>2.820382500026988E-2</v>
      </c>
      <c r="G38" s="81">
        <f t="shared" si="59"/>
        <v>4.893794379240838E-2</v>
      </c>
      <c r="H38" s="81">
        <f t="shared" si="59"/>
        <v>2.820382500026988E-2</v>
      </c>
      <c r="I38" s="81">
        <f t="shared" si="59"/>
        <v>2.820382500026988E-2</v>
      </c>
      <c r="J38" s="81">
        <f t="shared" si="59"/>
        <v>2.820382500026988E-2</v>
      </c>
      <c r="K38" s="81">
        <f t="shared" si="59"/>
        <v>4.893794379240838E-2</v>
      </c>
      <c r="L38" s="81">
        <f t="shared" si="59"/>
        <v>4.893794379240838E-2</v>
      </c>
      <c r="M38" s="81">
        <f t="shared" si="59"/>
        <v>4.893794379240838E-2</v>
      </c>
      <c r="N38" s="81">
        <f t="shared" si="59"/>
        <v>4.893794379240838E-2</v>
      </c>
      <c r="O38" s="81">
        <f t="shared" si="59"/>
        <v>2.820382500026988E-2</v>
      </c>
      <c r="P38" s="81">
        <f t="shared" si="59"/>
        <v>2.820382500026988E-2</v>
      </c>
      <c r="Q38" s="81">
        <f t="shared" si="59"/>
        <v>2.820382500026988E-2</v>
      </c>
      <c r="R38" s="81">
        <f t="shared" si="59"/>
        <v>2.820382500026988E-2</v>
      </c>
      <c r="S38" s="81">
        <f t="shared" si="59"/>
        <v>2.820382500026988E-2</v>
      </c>
      <c r="T38" s="81">
        <f t="shared" si="59"/>
        <v>2.820382500026988E-2</v>
      </c>
      <c r="U38" s="81">
        <f t="shared" si="59"/>
        <v>2.820382500026988E-2</v>
      </c>
      <c r="V38" s="81">
        <f t="shared" si="59"/>
        <v>0</v>
      </c>
      <c r="W38" s="81">
        <f t="shared" si="59"/>
        <v>0</v>
      </c>
      <c r="X38" s="81">
        <f t="shared" si="59"/>
        <v>2.820382500026988E-2</v>
      </c>
      <c r="Y38" s="81">
        <f t="shared" si="59"/>
        <v>0.36787939702942141</v>
      </c>
      <c r="Z38" s="81">
        <f t="shared" si="59"/>
        <v>2.820382500026988E-2</v>
      </c>
      <c r="AA38" s="81">
        <f t="shared" si="59"/>
        <v>2.820382500026988E-2</v>
      </c>
      <c r="AB38" s="81">
        <f t="shared" si="59"/>
        <v>9.7604573706127448E-2</v>
      </c>
      <c r="AC38" s="81">
        <f t="shared" si="59"/>
        <v>2.820382500026988E-2</v>
      </c>
      <c r="AD38" s="81">
        <f t="shared" si="59"/>
        <v>6.6841082916879083E-2</v>
      </c>
      <c r="AE38" s="81">
        <f t="shared" si="59"/>
        <v>2.820382500026988E-2</v>
      </c>
      <c r="AF38" s="81">
        <f t="shared" si="59"/>
        <v>2.820382500026988E-2</v>
      </c>
      <c r="AG38" s="81">
        <f t="shared" si="59"/>
        <v>2.820382500026988E-2</v>
      </c>
      <c r="AH38" s="81">
        <f t="shared" si="59"/>
        <v>2.820382500026988E-2</v>
      </c>
      <c r="AI38" s="81">
        <f t="shared" si="59"/>
        <v>2.820382500026988E-2</v>
      </c>
      <c r="AJ38" s="81">
        <f t="shared" si="59"/>
        <v>2.820382500026988E-2</v>
      </c>
      <c r="AK38" s="81">
        <f t="shared" si="59"/>
        <v>2.820382500026988E-2</v>
      </c>
      <c r="AL38" s="81">
        <f t="shared" si="59"/>
        <v>2.820382500026988E-2</v>
      </c>
      <c r="AM38" s="81">
        <f t="shared" si="59"/>
        <v>2.820382500026988E-2</v>
      </c>
      <c r="AN38" s="81">
        <f t="shared" si="59"/>
        <v>9.7604573706127448E-2</v>
      </c>
      <c r="AO38" s="81">
        <f t="shared" si="59"/>
        <v>2.820382500026988E-2</v>
      </c>
      <c r="AP38" s="81">
        <f t="shared" si="59"/>
        <v>2.820382500026988E-2</v>
      </c>
      <c r="AQ38" s="81">
        <f t="shared" si="59"/>
        <v>2.820382500026988E-2</v>
      </c>
      <c r="AR38" s="81">
        <f t="shared" si="59"/>
        <v>2.820382500026988E-2</v>
      </c>
      <c r="AS38" s="81">
        <f t="shared" si="59"/>
        <v>2.820382500026988E-2</v>
      </c>
      <c r="AT38" s="81">
        <f t="shared" si="59"/>
        <v>2.820382500026988E-2</v>
      </c>
      <c r="AU38" s="81">
        <f t="shared" si="59"/>
        <v>2.820382500026988E-2</v>
      </c>
      <c r="AV38" s="81">
        <f t="shared" si="59"/>
        <v>2.820382500026988E-2</v>
      </c>
      <c r="AW38" s="81">
        <f t="shared" si="59"/>
        <v>2.820382500026988E-2</v>
      </c>
      <c r="AX38" s="81">
        <f t="shared" si="59"/>
        <v>2.820382500026988E-2</v>
      </c>
      <c r="AY38" s="81">
        <f t="shared" si="59"/>
        <v>2.820382500026988E-2</v>
      </c>
      <c r="AZ38" s="81">
        <f t="shared" si="59"/>
        <v>2.820382500026988E-2</v>
      </c>
      <c r="BA38" s="81">
        <f t="shared" si="59"/>
        <v>2.820382500026988E-2</v>
      </c>
      <c r="BB38" s="81">
        <f t="shared" si="59"/>
        <v>2.820382500026988E-2</v>
      </c>
      <c r="BC38" s="81">
        <f t="shared" si="59"/>
        <v>2.820382500026988E-2</v>
      </c>
      <c r="BD38" s="81">
        <f t="shared" si="59"/>
        <v>2.820382500026988E-2</v>
      </c>
      <c r="BE38" s="81">
        <f t="shared" si="59"/>
        <v>2.820382500026988E-2</v>
      </c>
      <c r="BF38" s="81">
        <f t="shared" si="59"/>
        <v>2.820382500026988E-2</v>
      </c>
      <c r="BG38" s="81">
        <f t="shared" si="59"/>
        <v>2.820382500026988E-2</v>
      </c>
      <c r="BH38" s="81">
        <f t="shared" si="59"/>
        <v>2.820382500026988E-2</v>
      </c>
      <c r="BI38" s="81">
        <f t="shared" si="59"/>
        <v>2.820382500026988E-2</v>
      </c>
      <c r="BJ38" s="81">
        <f t="shared" si="59"/>
        <v>2.820382500026988E-2</v>
      </c>
      <c r="BK38" s="81">
        <f t="shared" si="59"/>
        <v>2.820382500026988E-2</v>
      </c>
      <c r="BL38" s="81">
        <f t="shared" si="59"/>
        <v>2.820382500026988E-2</v>
      </c>
      <c r="BM38" s="81">
        <f t="shared" si="59"/>
        <v>0</v>
      </c>
      <c r="BN38" s="81">
        <f t="shared" si="59"/>
        <v>2.820382500026988E-2</v>
      </c>
      <c r="BO38" s="81">
        <f t="shared" si="59"/>
        <v>6.6841082916879083E-2</v>
      </c>
      <c r="BP38" s="81">
        <f t="shared" si="59"/>
        <v>2.820382500026988E-2</v>
      </c>
      <c r="BQ38" s="81">
        <f t="shared" ref="BQ38:BW38" si="60">-BQ36*BQ37</f>
        <v>6.6841082916879083E-2</v>
      </c>
      <c r="BR38" s="81">
        <f t="shared" si="60"/>
        <v>4.893794379240838E-2</v>
      </c>
      <c r="BS38" s="81">
        <f t="shared" si="60"/>
        <v>0.11121396100156437</v>
      </c>
      <c r="BT38" s="81">
        <f t="shared" si="60"/>
        <v>2.820382500026988E-2</v>
      </c>
      <c r="BU38" s="81">
        <f t="shared" si="60"/>
        <v>6.6841082916879083E-2</v>
      </c>
      <c r="BV38" s="81">
        <f t="shared" si="60"/>
        <v>6.6841082916879083E-2</v>
      </c>
      <c r="BW38" s="81">
        <f t="shared" si="60"/>
        <v>8.2906153579163949E-2</v>
      </c>
      <c r="CA38" s="81">
        <f t="shared" si="19"/>
        <v>3.0783828516527043</v>
      </c>
      <c r="CB38" s="81">
        <f t="shared" si="20"/>
        <v>0.71980904088668707</v>
      </c>
      <c r="CC38" s="81">
        <f t="shared" si="21"/>
        <v>5.8760408784589796E-2</v>
      </c>
    </row>
    <row r="39" spans="1:81" ht="28.5">
      <c r="A39" s="119"/>
      <c r="B39" s="92" t="s">
        <v>65</v>
      </c>
      <c r="C39" s="92" t="s">
        <v>82</v>
      </c>
      <c r="D39" s="81">
        <v>1E-3</v>
      </c>
      <c r="E39" s="81">
        <v>1E-3</v>
      </c>
      <c r="F39" s="81">
        <v>0.5</v>
      </c>
      <c r="G39" s="81">
        <v>0.5</v>
      </c>
      <c r="H39" s="81">
        <v>0.5</v>
      </c>
      <c r="I39" s="81">
        <v>0.8</v>
      </c>
      <c r="J39" s="81">
        <v>0.5</v>
      </c>
      <c r="K39" s="81">
        <v>0.5</v>
      </c>
      <c r="L39" s="81">
        <v>1E-3</v>
      </c>
      <c r="M39" s="81">
        <v>0.5</v>
      </c>
      <c r="N39" s="81">
        <v>0.5</v>
      </c>
      <c r="O39" s="81">
        <v>1</v>
      </c>
      <c r="P39" s="81">
        <v>1</v>
      </c>
      <c r="Q39" s="81">
        <v>1</v>
      </c>
      <c r="R39" s="81">
        <v>1</v>
      </c>
      <c r="S39" s="81">
        <v>1</v>
      </c>
      <c r="T39" s="81">
        <v>1</v>
      </c>
      <c r="U39" s="81">
        <v>1</v>
      </c>
      <c r="V39" s="81">
        <v>1E-3</v>
      </c>
      <c r="W39" s="81">
        <v>1E-3</v>
      </c>
      <c r="X39" s="81">
        <v>1</v>
      </c>
      <c r="Y39" s="81">
        <v>2</v>
      </c>
      <c r="Z39" s="81">
        <v>0.5</v>
      </c>
      <c r="AA39" s="81">
        <v>5</v>
      </c>
      <c r="AB39" s="81">
        <v>1</v>
      </c>
      <c r="AC39" s="81">
        <v>0.3</v>
      </c>
      <c r="AD39" s="81">
        <v>1</v>
      </c>
      <c r="AE39" s="81">
        <v>5</v>
      </c>
      <c r="AF39" s="81">
        <v>1E-3</v>
      </c>
      <c r="AG39" s="81">
        <v>2</v>
      </c>
      <c r="AH39" s="81">
        <v>1</v>
      </c>
      <c r="AI39" s="81">
        <v>1</v>
      </c>
      <c r="AJ39" s="81">
        <v>1.5</v>
      </c>
      <c r="AK39" s="81">
        <v>3</v>
      </c>
      <c r="AL39" s="81">
        <v>2.2999999999999998</v>
      </c>
      <c r="AM39" s="81">
        <v>1</v>
      </c>
      <c r="AN39" s="81">
        <v>2</v>
      </c>
      <c r="AO39" s="81">
        <v>1.5</v>
      </c>
      <c r="AP39" s="81">
        <v>3</v>
      </c>
      <c r="AQ39" s="81">
        <v>1</v>
      </c>
      <c r="AR39" s="81">
        <v>1</v>
      </c>
      <c r="AS39" s="81">
        <v>1</v>
      </c>
      <c r="AT39" s="81">
        <v>1E-3</v>
      </c>
      <c r="AU39" s="81">
        <v>1E-3</v>
      </c>
      <c r="AV39" s="81">
        <v>1E-3</v>
      </c>
      <c r="AW39" s="81">
        <v>2</v>
      </c>
      <c r="AX39" s="81">
        <v>2</v>
      </c>
      <c r="AY39" s="81">
        <v>1</v>
      </c>
      <c r="AZ39" s="81">
        <v>1</v>
      </c>
      <c r="BA39" s="81">
        <v>1</v>
      </c>
      <c r="BB39" s="81">
        <v>20</v>
      </c>
      <c r="BC39" s="81">
        <v>1</v>
      </c>
      <c r="BD39" s="81">
        <v>1E-3</v>
      </c>
      <c r="BE39" s="81">
        <v>1E-3</v>
      </c>
      <c r="BF39" s="81">
        <v>1E-3</v>
      </c>
      <c r="BG39" s="81">
        <v>2</v>
      </c>
      <c r="BH39" s="81">
        <v>1E-3</v>
      </c>
      <c r="BI39" s="81">
        <v>1</v>
      </c>
      <c r="BJ39" s="81">
        <v>1E-3</v>
      </c>
      <c r="BK39" s="81">
        <v>1E-3</v>
      </c>
      <c r="BL39" s="81">
        <v>2</v>
      </c>
      <c r="BM39" s="81">
        <v>1E-3</v>
      </c>
      <c r="BN39" s="81">
        <v>5</v>
      </c>
      <c r="BO39" s="81">
        <v>2.5</v>
      </c>
      <c r="BP39" s="81">
        <v>2</v>
      </c>
      <c r="BQ39" s="81">
        <v>2</v>
      </c>
      <c r="BR39" s="81">
        <v>0</v>
      </c>
      <c r="BS39" s="81">
        <v>2.5</v>
      </c>
      <c r="BT39" s="81">
        <v>5</v>
      </c>
      <c r="BU39" s="81">
        <v>2</v>
      </c>
      <c r="BV39" s="81">
        <v>2</v>
      </c>
      <c r="BW39" s="81">
        <v>3</v>
      </c>
      <c r="BX39" s="81">
        <f t="shared" si="8"/>
        <v>20</v>
      </c>
      <c r="BY39" s="81">
        <f t="shared" si="9"/>
        <v>0</v>
      </c>
      <c r="BZ39" s="81"/>
      <c r="CA39" s="81"/>
      <c r="CB39" s="81"/>
      <c r="CC39" s="81"/>
    </row>
    <row r="40" spans="1:81" s="81" customFormat="1" ht="18.75">
      <c r="A40" s="119"/>
      <c r="C40" s="6" t="s">
        <v>37</v>
      </c>
      <c r="D40" s="81">
        <f>D39/20</f>
        <v>5.0000000000000002E-5</v>
      </c>
      <c r="E40" s="81">
        <f t="shared" ref="E40:BP40" si="61">E39/20</f>
        <v>5.0000000000000002E-5</v>
      </c>
      <c r="F40" s="81">
        <f t="shared" si="61"/>
        <v>2.5000000000000001E-2</v>
      </c>
      <c r="G40" s="81">
        <f t="shared" si="61"/>
        <v>2.5000000000000001E-2</v>
      </c>
      <c r="H40" s="81">
        <f t="shared" si="61"/>
        <v>2.5000000000000001E-2</v>
      </c>
      <c r="I40" s="81">
        <f t="shared" si="61"/>
        <v>0.04</v>
      </c>
      <c r="J40" s="81">
        <f t="shared" si="61"/>
        <v>2.5000000000000001E-2</v>
      </c>
      <c r="K40" s="81">
        <f t="shared" si="61"/>
        <v>2.5000000000000001E-2</v>
      </c>
      <c r="L40" s="81">
        <f t="shared" si="61"/>
        <v>5.0000000000000002E-5</v>
      </c>
      <c r="M40" s="81">
        <f t="shared" si="61"/>
        <v>2.5000000000000001E-2</v>
      </c>
      <c r="N40" s="81">
        <f t="shared" si="61"/>
        <v>2.5000000000000001E-2</v>
      </c>
      <c r="O40" s="81">
        <f t="shared" si="61"/>
        <v>0.05</v>
      </c>
      <c r="P40" s="81">
        <f t="shared" si="61"/>
        <v>0.05</v>
      </c>
      <c r="Q40" s="81">
        <f t="shared" si="61"/>
        <v>0.05</v>
      </c>
      <c r="R40" s="81">
        <f t="shared" si="61"/>
        <v>0.05</v>
      </c>
      <c r="S40" s="81">
        <f t="shared" si="61"/>
        <v>0.05</v>
      </c>
      <c r="T40" s="81">
        <f t="shared" si="61"/>
        <v>0.05</v>
      </c>
      <c r="U40" s="81">
        <f t="shared" si="61"/>
        <v>0.05</v>
      </c>
      <c r="V40" s="81">
        <f t="shared" si="61"/>
        <v>5.0000000000000002E-5</v>
      </c>
      <c r="W40" s="81">
        <f t="shared" si="61"/>
        <v>5.0000000000000002E-5</v>
      </c>
      <c r="X40" s="81">
        <f t="shared" si="61"/>
        <v>0.05</v>
      </c>
      <c r="Y40" s="81">
        <f t="shared" si="61"/>
        <v>0.1</v>
      </c>
      <c r="Z40" s="81">
        <f t="shared" si="61"/>
        <v>2.5000000000000001E-2</v>
      </c>
      <c r="AA40" s="81">
        <f t="shared" si="61"/>
        <v>0.25</v>
      </c>
      <c r="AB40" s="81">
        <f t="shared" si="61"/>
        <v>0.05</v>
      </c>
      <c r="AC40" s="81">
        <f t="shared" si="61"/>
        <v>1.4999999999999999E-2</v>
      </c>
      <c r="AD40" s="81">
        <f t="shared" si="61"/>
        <v>0.05</v>
      </c>
      <c r="AE40" s="81">
        <f t="shared" si="61"/>
        <v>0.25</v>
      </c>
      <c r="AF40" s="81">
        <f t="shared" si="61"/>
        <v>5.0000000000000002E-5</v>
      </c>
      <c r="AG40" s="81">
        <f t="shared" si="61"/>
        <v>0.1</v>
      </c>
      <c r="AH40" s="81">
        <f t="shared" si="61"/>
        <v>0.05</v>
      </c>
      <c r="AI40" s="81">
        <f t="shared" si="61"/>
        <v>0.05</v>
      </c>
      <c r="AJ40" s="81">
        <f t="shared" si="61"/>
        <v>7.4999999999999997E-2</v>
      </c>
      <c r="AK40" s="81">
        <f t="shared" si="61"/>
        <v>0.15</v>
      </c>
      <c r="AL40" s="81">
        <f t="shared" si="61"/>
        <v>0.11499999999999999</v>
      </c>
      <c r="AM40" s="81">
        <f t="shared" si="61"/>
        <v>0.05</v>
      </c>
      <c r="AN40" s="81">
        <f t="shared" si="61"/>
        <v>0.1</v>
      </c>
      <c r="AO40" s="81">
        <f t="shared" si="61"/>
        <v>7.4999999999999997E-2</v>
      </c>
      <c r="AP40" s="81">
        <f t="shared" si="61"/>
        <v>0.15</v>
      </c>
      <c r="AQ40" s="81">
        <f t="shared" si="61"/>
        <v>0.05</v>
      </c>
      <c r="AR40" s="81">
        <f t="shared" si="61"/>
        <v>0.05</v>
      </c>
      <c r="AS40" s="81">
        <f t="shared" si="61"/>
        <v>0.05</v>
      </c>
      <c r="AT40" s="81">
        <f t="shared" si="61"/>
        <v>5.0000000000000002E-5</v>
      </c>
      <c r="AU40" s="81">
        <f t="shared" si="61"/>
        <v>5.0000000000000002E-5</v>
      </c>
      <c r="AV40" s="81">
        <f t="shared" si="61"/>
        <v>5.0000000000000002E-5</v>
      </c>
      <c r="AW40" s="81">
        <f t="shared" si="61"/>
        <v>0.1</v>
      </c>
      <c r="AX40" s="81">
        <f t="shared" si="61"/>
        <v>0.1</v>
      </c>
      <c r="AY40" s="81">
        <f t="shared" si="61"/>
        <v>0.05</v>
      </c>
      <c r="AZ40" s="81">
        <f t="shared" si="61"/>
        <v>0.05</v>
      </c>
      <c r="BA40" s="81">
        <f t="shared" si="61"/>
        <v>0.05</v>
      </c>
      <c r="BB40" s="81">
        <f t="shared" si="61"/>
        <v>1</v>
      </c>
      <c r="BC40" s="81">
        <f t="shared" si="61"/>
        <v>0.05</v>
      </c>
      <c r="BD40" s="81">
        <f t="shared" si="61"/>
        <v>5.0000000000000002E-5</v>
      </c>
      <c r="BE40" s="81">
        <f t="shared" si="61"/>
        <v>5.0000000000000002E-5</v>
      </c>
      <c r="BF40" s="81">
        <f t="shared" si="61"/>
        <v>5.0000000000000002E-5</v>
      </c>
      <c r="BG40" s="81">
        <f t="shared" si="61"/>
        <v>0.1</v>
      </c>
      <c r="BH40" s="81">
        <f t="shared" si="61"/>
        <v>5.0000000000000002E-5</v>
      </c>
      <c r="BI40" s="81">
        <f t="shared" si="61"/>
        <v>0.05</v>
      </c>
      <c r="BJ40" s="81">
        <f t="shared" si="61"/>
        <v>5.0000000000000002E-5</v>
      </c>
      <c r="BK40" s="81">
        <f t="shared" si="61"/>
        <v>5.0000000000000002E-5</v>
      </c>
      <c r="BL40" s="81">
        <f t="shared" si="61"/>
        <v>0.1</v>
      </c>
      <c r="BM40" s="81">
        <f t="shared" si="61"/>
        <v>5.0000000000000002E-5</v>
      </c>
      <c r="BN40" s="81">
        <f t="shared" si="61"/>
        <v>0.25</v>
      </c>
      <c r="BO40" s="81">
        <f t="shared" si="61"/>
        <v>0.125</v>
      </c>
      <c r="BP40" s="81">
        <f t="shared" si="61"/>
        <v>0.1</v>
      </c>
      <c r="BQ40" s="81">
        <f t="shared" ref="BQ40:BW40" si="62">BQ39/20</f>
        <v>0.1</v>
      </c>
      <c r="BR40" s="81">
        <f t="shared" si="62"/>
        <v>0</v>
      </c>
      <c r="BS40" s="81">
        <f t="shared" si="62"/>
        <v>0.125</v>
      </c>
      <c r="BT40" s="81">
        <f t="shared" si="62"/>
        <v>0.25</v>
      </c>
      <c r="BU40" s="81">
        <f t="shared" si="62"/>
        <v>0.1</v>
      </c>
      <c r="BV40" s="81">
        <f t="shared" si="62"/>
        <v>0.1</v>
      </c>
      <c r="BW40" s="81">
        <f t="shared" si="62"/>
        <v>0.15</v>
      </c>
      <c r="BZ40" s="81">
        <f t="shared" si="12"/>
        <v>5.3707999999999965</v>
      </c>
    </row>
    <row r="41" spans="1:81" s="81" customFormat="1" ht="18.75">
      <c r="A41" s="119"/>
      <c r="C41" s="6" t="s">
        <v>38</v>
      </c>
      <c r="D41" s="81">
        <f>D40/5.3708</f>
        <v>9.3096000595814408E-6</v>
      </c>
      <c r="E41" s="81">
        <f t="shared" ref="E41:BP41" si="63">E40/5.3708</f>
        <v>9.3096000595814408E-6</v>
      </c>
      <c r="F41" s="81">
        <f t="shared" si="63"/>
        <v>4.6548000297907208E-3</v>
      </c>
      <c r="G41" s="81">
        <f t="shared" si="63"/>
        <v>4.6548000297907208E-3</v>
      </c>
      <c r="H41" s="81">
        <f t="shared" si="63"/>
        <v>4.6548000297907208E-3</v>
      </c>
      <c r="I41" s="81">
        <f t="shared" si="63"/>
        <v>7.4476800476651521E-3</v>
      </c>
      <c r="J41" s="81">
        <f t="shared" si="63"/>
        <v>4.6548000297907208E-3</v>
      </c>
      <c r="K41" s="81">
        <f t="shared" si="63"/>
        <v>4.6548000297907208E-3</v>
      </c>
      <c r="L41" s="81">
        <f t="shared" si="63"/>
        <v>9.3096000595814408E-6</v>
      </c>
      <c r="M41" s="81">
        <f t="shared" si="63"/>
        <v>4.6548000297907208E-3</v>
      </c>
      <c r="N41" s="81">
        <f t="shared" si="63"/>
        <v>4.6548000297907208E-3</v>
      </c>
      <c r="O41" s="81">
        <f t="shared" si="63"/>
        <v>9.3096000595814417E-3</v>
      </c>
      <c r="P41" s="81">
        <f t="shared" si="63"/>
        <v>9.3096000595814417E-3</v>
      </c>
      <c r="Q41" s="81">
        <f t="shared" si="63"/>
        <v>9.3096000595814417E-3</v>
      </c>
      <c r="R41" s="81">
        <f t="shared" si="63"/>
        <v>9.3096000595814417E-3</v>
      </c>
      <c r="S41" s="81">
        <f t="shared" si="63"/>
        <v>9.3096000595814417E-3</v>
      </c>
      <c r="T41" s="81">
        <f t="shared" si="63"/>
        <v>9.3096000595814417E-3</v>
      </c>
      <c r="U41" s="81">
        <f t="shared" si="63"/>
        <v>9.3096000595814417E-3</v>
      </c>
      <c r="V41" s="81">
        <f t="shared" si="63"/>
        <v>9.3096000595814408E-6</v>
      </c>
      <c r="W41" s="81">
        <f t="shared" si="63"/>
        <v>9.3096000595814408E-6</v>
      </c>
      <c r="X41" s="81">
        <f t="shared" si="63"/>
        <v>9.3096000595814417E-3</v>
      </c>
      <c r="Y41" s="81">
        <f t="shared" si="63"/>
        <v>1.8619200119162883E-2</v>
      </c>
      <c r="Z41" s="81">
        <f t="shared" si="63"/>
        <v>4.6548000297907208E-3</v>
      </c>
      <c r="AA41" s="81">
        <f t="shared" si="63"/>
        <v>4.6548000297907205E-2</v>
      </c>
      <c r="AB41" s="81">
        <f t="shared" si="63"/>
        <v>9.3096000595814417E-3</v>
      </c>
      <c r="AC41" s="81">
        <f t="shared" si="63"/>
        <v>2.7928800178744322E-3</v>
      </c>
      <c r="AD41" s="81">
        <f t="shared" si="63"/>
        <v>9.3096000595814417E-3</v>
      </c>
      <c r="AE41" s="81">
        <f t="shared" si="63"/>
        <v>4.6548000297907205E-2</v>
      </c>
      <c r="AF41" s="81">
        <f t="shared" si="63"/>
        <v>9.3096000595814408E-6</v>
      </c>
      <c r="AG41" s="81">
        <f t="shared" si="63"/>
        <v>1.8619200119162883E-2</v>
      </c>
      <c r="AH41" s="81">
        <f t="shared" si="63"/>
        <v>9.3096000595814417E-3</v>
      </c>
      <c r="AI41" s="81">
        <f t="shared" si="63"/>
        <v>9.3096000595814417E-3</v>
      </c>
      <c r="AJ41" s="81">
        <f t="shared" si="63"/>
        <v>1.3964400089372161E-2</v>
      </c>
      <c r="AK41" s="81">
        <f t="shared" si="63"/>
        <v>2.7928800178744322E-2</v>
      </c>
      <c r="AL41" s="81">
        <f t="shared" si="63"/>
        <v>2.1412080137037312E-2</v>
      </c>
      <c r="AM41" s="81">
        <f t="shared" si="63"/>
        <v>9.3096000595814417E-3</v>
      </c>
      <c r="AN41" s="81">
        <f t="shared" si="63"/>
        <v>1.8619200119162883E-2</v>
      </c>
      <c r="AO41" s="81">
        <f t="shared" si="63"/>
        <v>1.3964400089372161E-2</v>
      </c>
      <c r="AP41" s="81">
        <f t="shared" si="63"/>
        <v>2.7928800178744322E-2</v>
      </c>
      <c r="AQ41" s="81">
        <f t="shared" si="63"/>
        <v>9.3096000595814417E-3</v>
      </c>
      <c r="AR41" s="81">
        <f t="shared" si="63"/>
        <v>9.3096000595814417E-3</v>
      </c>
      <c r="AS41" s="81">
        <f t="shared" si="63"/>
        <v>9.3096000595814417E-3</v>
      </c>
      <c r="AT41" s="81">
        <f t="shared" si="63"/>
        <v>9.3096000595814408E-6</v>
      </c>
      <c r="AU41" s="81">
        <f t="shared" si="63"/>
        <v>9.3096000595814408E-6</v>
      </c>
      <c r="AV41" s="81">
        <f t="shared" si="63"/>
        <v>9.3096000595814408E-6</v>
      </c>
      <c r="AW41" s="81">
        <f t="shared" si="63"/>
        <v>1.8619200119162883E-2</v>
      </c>
      <c r="AX41" s="81">
        <f t="shared" si="63"/>
        <v>1.8619200119162883E-2</v>
      </c>
      <c r="AY41" s="81">
        <f t="shared" si="63"/>
        <v>9.3096000595814417E-3</v>
      </c>
      <c r="AZ41" s="81">
        <f t="shared" si="63"/>
        <v>9.3096000595814417E-3</v>
      </c>
      <c r="BA41" s="81">
        <f t="shared" si="63"/>
        <v>9.3096000595814417E-3</v>
      </c>
      <c r="BB41" s="81">
        <f t="shared" si="63"/>
        <v>0.18619200119162882</v>
      </c>
      <c r="BC41" s="81">
        <f t="shared" si="63"/>
        <v>9.3096000595814417E-3</v>
      </c>
      <c r="BD41" s="81">
        <f t="shared" si="63"/>
        <v>9.3096000595814408E-6</v>
      </c>
      <c r="BE41" s="81">
        <f t="shared" si="63"/>
        <v>9.3096000595814408E-6</v>
      </c>
      <c r="BF41" s="81">
        <f t="shared" si="63"/>
        <v>9.3096000595814408E-6</v>
      </c>
      <c r="BG41" s="81">
        <f t="shared" si="63"/>
        <v>1.8619200119162883E-2</v>
      </c>
      <c r="BH41" s="81">
        <f t="shared" si="63"/>
        <v>9.3096000595814408E-6</v>
      </c>
      <c r="BI41" s="81">
        <f t="shared" si="63"/>
        <v>9.3096000595814417E-3</v>
      </c>
      <c r="BJ41" s="81">
        <f t="shared" si="63"/>
        <v>9.3096000595814408E-6</v>
      </c>
      <c r="BK41" s="81">
        <f t="shared" si="63"/>
        <v>9.3096000595814408E-6</v>
      </c>
      <c r="BL41" s="81">
        <f t="shared" si="63"/>
        <v>1.8619200119162883E-2</v>
      </c>
      <c r="BM41" s="81">
        <f t="shared" si="63"/>
        <v>9.3096000595814408E-6</v>
      </c>
      <c r="BN41" s="81">
        <f t="shared" si="63"/>
        <v>4.6548000297907205E-2</v>
      </c>
      <c r="BO41" s="81">
        <f t="shared" si="63"/>
        <v>2.3274000148953602E-2</v>
      </c>
      <c r="BP41" s="81">
        <f t="shared" si="63"/>
        <v>1.8619200119162883E-2</v>
      </c>
      <c r="BQ41" s="81">
        <f t="shared" ref="BQ41:BW41" si="64">BQ40/5.3708</f>
        <v>1.8619200119162883E-2</v>
      </c>
      <c r="BR41" s="81">
        <f t="shared" si="64"/>
        <v>0</v>
      </c>
      <c r="BS41" s="81">
        <f t="shared" si="64"/>
        <v>2.3274000148953602E-2</v>
      </c>
      <c r="BT41" s="81">
        <f t="shared" si="64"/>
        <v>4.6548000297907205E-2</v>
      </c>
      <c r="BU41" s="81">
        <f t="shared" si="64"/>
        <v>1.8619200119162883E-2</v>
      </c>
      <c r="BV41" s="81">
        <f t="shared" si="64"/>
        <v>1.8619200119162883E-2</v>
      </c>
      <c r="BW41" s="81">
        <f t="shared" si="64"/>
        <v>2.7928800178744322E-2</v>
      </c>
    </row>
    <row r="42" spans="1:81" s="81" customFormat="1" ht="18.75">
      <c r="A42" s="119"/>
      <c r="C42" s="6" t="s">
        <v>39</v>
      </c>
      <c r="D42" s="81">
        <f>LN(D41)</f>
        <v>-11.584464425752545</v>
      </c>
      <c r="E42" s="81">
        <f t="shared" ref="E42:BP42" si="65">LN(E41)</f>
        <v>-11.584464425752545</v>
      </c>
      <c r="F42" s="81">
        <f t="shared" si="65"/>
        <v>-5.3698563273303526</v>
      </c>
      <c r="G42" s="81">
        <f t="shared" si="65"/>
        <v>-5.3698563273303526</v>
      </c>
      <c r="H42" s="81">
        <f t="shared" si="65"/>
        <v>-5.3698563273303526</v>
      </c>
      <c r="I42" s="81">
        <f t="shared" si="65"/>
        <v>-4.8998526980846169</v>
      </c>
      <c r="J42" s="81">
        <f t="shared" si="65"/>
        <v>-5.3698563273303526</v>
      </c>
      <c r="K42" s="81">
        <f t="shared" si="65"/>
        <v>-5.3698563273303526</v>
      </c>
      <c r="L42" s="81">
        <f t="shared" si="65"/>
        <v>-11.584464425752545</v>
      </c>
      <c r="M42" s="81">
        <f t="shared" si="65"/>
        <v>-5.3698563273303526</v>
      </c>
      <c r="N42" s="81">
        <f t="shared" si="65"/>
        <v>-5.3698563273303526</v>
      </c>
      <c r="O42" s="81">
        <f t="shared" si="65"/>
        <v>-4.6767091467704072</v>
      </c>
      <c r="P42" s="81">
        <f t="shared" si="65"/>
        <v>-4.6767091467704072</v>
      </c>
      <c r="Q42" s="81">
        <f t="shared" si="65"/>
        <v>-4.6767091467704072</v>
      </c>
      <c r="R42" s="81">
        <f t="shared" si="65"/>
        <v>-4.6767091467704072</v>
      </c>
      <c r="S42" s="81">
        <f t="shared" si="65"/>
        <v>-4.6767091467704072</v>
      </c>
      <c r="T42" s="81">
        <f t="shared" si="65"/>
        <v>-4.6767091467704072</v>
      </c>
      <c r="U42" s="81">
        <f t="shared" si="65"/>
        <v>-4.6767091467704072</v>
      </c>
      <c r="V42" s="81">
        <f t="shared" si="65"/>
        <v>-11.584464425752545</v>
      </c>
      <c r="W42" s="81">
        <f t="shared" si="65"/>
        <v>-11.584464425752545</v>
      </c>
      <c r="X42" s="81">
        <f t="shared" si="65"/>
        <v>-4.6767091467704072</v>
      </c>
      <c r="Y42" s="81">
        <f t="shared" si="65"/>
        <v>-3.9835619662104613</v>
      </c>
      <c r="Z42" s="81">
        <f t="shared" si="65"/>
        <v>-5.3698563273303526</v>
      </c>
      <c r="AA42" s="81">
        <f t="shared" si="65"/>
        <v>-3.0672712343363067</v>
      </c>
      <c r="AB42" s="81">
        <f t="shared" si="65"/>
        <v>-4.6767091467704072</v>
      </c>
      <c r="AC42" s="81">
        <f t="shared" si="65"/>
        <v>-5.8806819510963431</v>
      </c>
      <c r="AD42" s="81">
        <f t="shared" si="65"/>
        <v>-4.6767091467704072</v>
      </c>
      <c r="AE42" s="81">
        <f t="shared" si="65"/>
        <v>-3.0672712343363067</v>
      </c>
      <c r="AF42" s="81">
        <f t="shared" si="65"/>
        <v>-11.584464425752545</v>
      </c>
      <c r="AG42" s="81">
        <f t="shared" si="65"/>
        <v>-3.9835619662104613</v>
      </c>
      <c r="AH42" s="81">
        <f t="shared" si="65"/>
        <v>-4.6767091467704072</v>
      </c>
      <c r="AI42" s="81">
        <f t="shared" si="65"/>
        <v>-4.6767091467704072</v>
      </c>
      <c r="AJ42" s="81">
        <f t="shared" si="65"/>
        <v>-4.2712440386622426</v>
      </c>
      <c r="AK42" s="81">
        <f t="shared" si="65"/>
        <v>-3.5780968581022972</v>
      </c>
      <c r="AL42" s="81">
        <f t="shared" si="65"/>
        <v>-3.8438000238353029</v>
      </c>
      <c r="AM42" s="81">
        <f t="shared" si="65"/>
        <v>-4.6767091467704072</v>
      </c>
      <c r="AN42" s="81">
        <f t="shared" si="65"/>
        <v>-3.9835619662104613</v>
      </c>
      <c r="AO42" s="81">
        <f t="shared" si="65"/>
        <v>-4.2712440386622426</v>
      </c>
      <c r="AP42" s="81">
        <f t="shared" si="65"/>
        <v>-3.5780968581022972</v>
      </c>
      <c r="AQ42" s="81">
        <f t="shared" si="65"/>
        <v>-4.6767091467704072</v>
      </c>
      <c r="AR42" s="81">
        <f t="shared" si="65"/>
        <v>-4.6767091467704072</v>
      </c>
      <c r="AS42" s="81">
        <f t="shared" si="65"/>
        <v>-4.6767091467704072</v>
      </c>
      <c r="AT42" s="81">
        <f t="shared" si="65"/>
        <v>-11.584464425752545</v>
      </c>
      <c r="AU42" s="81">
        <f t="shared" si="65"/>
        <v>-11.584464425752545</v>
      </c>
      <c r="AV42" s="81">
        <f t="shared" si="65"/>
        <v>-11.584464425752545</v>
      </c>
      <c r="AW42" s="81">
        <f t="shared" si="65"/>
        <v>-3.9835619662104613</v>
      </c>
      <c r="AX42" s="81">
        <f t="shared" si="65"/>
        <v>-3.9835619662104613</v>
      </c>
      <c r="AY42" s="81">
        <f t="shared" si="65"/>
        <v>-4.6767091467704072</v>
      </c>
      <c r="AZ42" s="81">
        <f t="shared" si="65"/>
        <v>-4.6767091467704072</v>
      </c>
      <c r="BA42" s="81">
        <f t="shared" si="65"/>
        <v>-4.6767091467704072</v>
      </c>
      <c r="BB42" s="81">
        <f t="shared" si="65"/>
        <v>-1.6809768732164159</v>
      </c>
      <c r="BC42" s="81">
        <f t="shared" si="65"/>
        <v>-4.6767091467704072</v>
      </c>
      <c r="BD42" s="81">
        <f t="shared" si="65"/>
        <v>-11.584464425752545</v>
      </c>
      <c r="BE42" s="81">
        <f t="shared" si="65"/>
        <v>-11.584464425752545</v>
      </c>
      <c r="BF42" s="81">
        <f t="shared" si="65"/>
        <v>-11.584464425752545</v>
      </c>
      <c r="BG42" s="81">
        <f t="shared" si="65"/>
        <v>-3.9835619662104613</v>
      </c>
      <c r="BH42" s="81">
        <f t="shared" si="65"/>
        <v>-11.584464425752545</v>
      </c>
      <c r="BI42" s="81">
        <f t="shared" si="65"/>
        <v>-4.6767091467704072</v>
      </c>
      <c r="BJ42" s="81">
        <f t="shared" si="65"/>
        <v>-11.584464425752545</v>
      </c>
      <c r="BK42" s="81">
        <f t="shared" si="65"/>
        <v>-11.584464425752545</v>
      </c>
      <c r="BL42" s="81">
        <f t="shared" si="65"/>
        <v>-3.9835619662104613</v>
      </c>
      <c r="BM42" s="81">
        <f t="shared" si="65"/>
        <v>-11.584464425752545</v>
      </c>
      <c r="BN42" s="81">
        <f t="shared" si="65"/>
        <v>-3.0672712343363067</v>
      </c>
      <c r="BO42" s="81">
        <f t="shared" si="65"/>
        <v>-3.7604184148962521</v>
      </c>
      <c r="BP42" s="81">
        <f t="shared" si="65"/>
        <v>-3.9835619662104613</v>
      </c>
      <c r="BQ42" s="81">
        <f t="shared" ref="BQ42:BW42" si="66">LN(BQ41)</f>
        <v>-3.9835619662104613</v>
      </c>
      <c r="BR42" s="81">
        <v>0</v>
      </c>
      <c r="BS42" s="81">
        <f t="shared" si="66"/>
        <v>-3.7604184148962521</v>
      </c>
      <c r="BT42" s="81">
        <f t="shared" si="66"/>
        <v>-3.0672712343363067</v>
      </c>
      <c r="BU42" s="81">
        <f t="shared" si="66"/>
        <v>-3.9835619662104613</v>
      </c>
      <c r="BV42" s="81">
        <f t="shared" si="66"/>
        <v>-3.9835619662104613</v>
      </c>
      <c r="BW42" s="81">
        <f t="shared" si="66"/>
        <v>-3.5780968581022972</v>
      </c>
    </row>
    <row r="43" spans="1:81" s="81" customFormat="1">
      <c r="A43" s="114"/>
      <c r="C43" s="6" t="s">
        <v>244</v>
      </c>
      <c r="D43" s="81">
        <f>-D41*D42</f>
        <v>1.0784673070820497E-4</v>
      </c>
      <c r="E43" s="81">
        <f t="shared" ref="E43:BP43" si="67">-E41*E42</f>
        <v>1.0784673070820497E-4</v>
      </c>
      <c r="F43" s="81">
        <f t="shared" si="67"/>
        <v>2.4995607392429217E-2</v>
      </c>
      <c r="G43" s="81">
        <f t="shared" si="67"/>
        <v>2.4995607392429217E-2</v>
      </c>
      <c r="H43" s="81">
        <f t="shared" si="67"/>
        <v>2.4995607392429217E-2</v>
      </c>
      <c r="I43" s="81">
        <f t="shared" si="67"/>
        <v>3.6492535176023064E-2</v>
      </c>
      <c r="J43" s="81">
        <f t="shared" si="67"/>
        <v>2.4995607392429217E-2</v>
      </c>
      <c r="K43" s="81">
        <f t="shared" si="67"/>
        <v>2.4995607392429217E-2</v>
      </c>
      <c r="L43" s="81">
        <f t="shared" si="67"/>
        <v>1.0784673070820497E-4</v>
      </c>
      <c r="M43" s="81">
        <f t="shared" si="67"/>
        <v>2.4995607392429217E-2</v>
      </c>
      <c r="N43" s="81">
        <f t="shared" si="67"/>
        <v>2.4995607392429217E-2</v>
      </c>
      <c r="O43" s="81">
        <f t="shared" si="67"/>
        <v>4.3538291751418857E-2</v>
      </c>
      <c r="P43" s="81">
        <f t="shared" si="67"/>
        <v>4.3538291751418857E-2</v>
      </c>
      <c r="Q43" s="81">
        <f t="shared" si="67"/>
        <v>4.3538291751418857E-2</v>
      </c>
      <c r="R43" s="81">
        <f t="shared" si="67"/>
        <v>4.3538291751418857E-2</v>
      </c>
      <c r="S43" s="81">
        <f t="shared" si="67"/>
        <v>4.3538291751418857E-2</v>
      </c>
      <c r="T43" s="81">
        <f t="shared" si="67"/>
        <v>4.3538291751418857E-2</v>
      </c>
      <c r="U43" s="81">
        <f t="shared" si="67"/>
        <v>4.3538291751418857E-2</v>
      </c>
      <c r="V43" s="81">
        <f t="shared" si="67"/>
        <v>1.0784673070820497E-4</v>
      </c>
      <c r="W43" s="81">
        <f t="shared" si="67"/>
        <v>1.0784673070820497E-4</v>
      </c>
      <c r="X43" s="81">
        <f t="shared" si="67"/>
        <v>4.3538291751418857E-2</v>
      </c>
      <c r="Y43" s="81">
        <f t="shared" si="67"/>
        <v>7.4170737435958548E-2</v>
      </c>
      <c r="Z43" s="81">
        <f t="shared" si="67"/>
        <v>2.4995607392429217E-2</v>
      </c>
      <c r="AA43" s="81">
        <f t="shared" si="67"/>
        <v>0.14277534232964861</v>
      </c>
      <c r="AB43" s="81">
        <f t="shared" si="67"/>
        <v>4.3538291751418857E-2</v>
      </c>
      <c r="AC43" s="81">
        <f t="shared" si="67"/>
        <v>1.6424039112691805E-2</v>
      </c>
      <c r="AD43" s="81">
        <f t="shared" si="67"/>
        <v>4.3538291751418857E-2</v>
      </c>
      <c r="AE43" s="81">
        <f t="shared" si="67"/>
        <v>0.14277534232964861</v>
      </c>
      <c r="AF43" s="81">
        <f t="shared" si="67"/>
        <v>1.0784673070820497E-4</v>
      </c>
      <c r="AG43" s="81">
        <f t="shared" si="67"/>
        <v>7.4170737435958548E-2</v>
      </c>
      <c r="AH43" s="81">
        <f t="shared" si="67"/>
        <v>4.3538291751418857E-2</v>
      </c>
      <c r="AI43" s="81">
        <f t="shared" si="67"/>
        <v>4.3538291751418857E-2</v>
      </c>
      <c r="AJ43" s="81">
        <f t="shared" si="67"/>
        <v>5.9645360635225332E-2</v>
      </c>
      <c r="AK43" s="81">
        <f t="shared" si="67"/>
        <v>9.9931952170131927E-2</v>
      </c>
      <c r="AL43" s="81">
        <f t="shared" si="67"/>
        <v>8.2303754141107438E-2</v>
      </c>
      <c r="AM43" s="81">
        <f t="shared" si="67"/>
        <v>4.3538291751418857E-2</v>
      </c>
      <c r="AN43" s="81">
        <f t="shared" si="67"/>
        <v>7.4170737435958548E-2</v>
      </c>
      <c r="AO43" s="81">
        <f t="shared" si="67"/>
        <v>5.9645360635225332E-2</v>
      </c>
      <c r="AP43" s="81">
        <f t="shared" si="67"/>
        <v>9.9931952170131927E-2</v>
      </c>
      <c r="AQ43" s="81">
        <f t="shared" si="67"/>
        <v>4.3538291751418857E-2</v>
      </c>
      <c r="AR43" s="81">
        <f t="shared" si="67"/>
        <v>4.3538291751418857E-2</v>
      </c>
      <c r="AS43" s="81">
        <f t="shared" si="67"/>
        <v>4.3538291751418857E-2</v>
      </c>
      <c r="AT43" s="81">
        <f t="shared" si="67"/>
        <v>1.0784673070820497E-4</v>
      </c>
      <c r="AU43" s="81">
        <f t="shared" si="67"/>
        <v>1.0784673070820497E-4</v>
      </c>
      <c r="AV43" s="81">
        <f t="shared" si="67"/>
        <v>1.0784673070820497E-4</v>
      </c>
      <c r="AW43" s="81">
        <f t="shared" si="67"/>
        <v>7.4170737435958548E-2</v>
      </c>
      <c r="AX43" s="81">
        <f t="shared" si="67"/>
        <v>7.4170737435958548E-2</v>
      </c>
      <c r="AY43" s="81">
        <f t="shared" si="67"/>
        <v>4.3538291751418857E-2</v>
      </c>
      <c r="AZ43" s="81">
        <f t="shared" si="67"/>
        <v>4.3538291751418857E-2</v>
      </c>
      <c r="BA43" s="81">
        <f t="shared" si="67"/>
        <v>4.3538291751418857E-2</v>
      </c>
      <c r="BB43" s="81">
        <f t="shared" si="67"/>
        <v>0.31298444798101138</v>
      </c>
      <c r="BC43" s="81">
        <f t="shared" si="67"/>
        <v>4.3538291751418857E-2</v>
      </c>
      <c r="BD43" s="81">
        <f t="shared" si="67"/>
        <v>1.0784673070820497E-4</v>
      </c>
      <c r="BE43" s="81">
        <f t="shared" si="67"/>
        <v>1.0784673070820497E-4</v>
      </c>
      <c r="BF43" s="81">
        <f t="shared" si="67"/>
        <v>1.0784673070820497E-4</v>
      </c>
      <c r="BG43" s="81">
        <f t="shared" si="67"/>
        <v>7.4170737435958548E-2</v>
      </c>
      <c r="BH43" s="81">
        <f t="shared" si="67"/>
        <v>1.0784673070820497E-4</v>
      </c>
      <c r="BI43" s="81">
        <f t="shared" si="67"/>
        <v>4.3538291751418857E-2</v>
      </c>
      <c r="BJ43" s="81">
        <f t="shared" si="67"/>
        <v>1.0784673070820497E-4</v>
      </c>
      <c r="BK43" s="81">
        <f t="shared" si="67"/>
        <v>1.0784673070820497E-4</v>
      </c>
      <c r="BL43" s="81">
        <f t="shared" si="67"/>
        <v>7.4170737435958548E-2</v>
      </c>
      <c r="BM43" s="81">
        <f t="shared" si="67"/>
        <v>1.0784673070820497E-4</v>
      </c>
      <c r="BN43" s="81">
        <f t="shared" si="67"/>
        <v>0.14277534232964861</v>
      </c>
      <c r="BO43" s="81">
        <f t="shared" si="67"/>
        <v>8.7519978748423238E-2</v>
      </c>
      <c r="BP43" s="81">
        <f t="shared" si="67"/>
        <v>7.4170737435958548E-2</v>
      </c>
      <c r="BQ43" s="81">
        <f t="shared" ref="BQ43:BW43" si="68">-BQ41*BQ42</f>
        <v>7.4170737435958548E-2</v>
      </c>
      <c r="BR43" s="81">
        <f t="shared" si="68"/>
        <v>0</v>
      </c>
      <c r="BS43" s="81">
        <f t="shared" si="68"/>
        <v>8.7519978748423238E-2</v>
      </c>
      <c r="BT43" s="81">
        <f t="shared" si="68"/>
        <v>0.14277534232964861</v>
      </c>
      <c r="BU43" s="81">
        <f t="shared" si="68"/>
        <v>7.4170737435958548E-2</v>
      </c>
      <c r="BV43" s="81">
        <f t="shared" si="68"/>
        <v>7.4170737435958548E-2</v>
      </c>
      <c r="BW43" s="81">
        <f t="shared" si="68"/>
        <v>9.9931952170131927E-2</v>
      </c>
      <c r="CA43" s="81">
        <f t="shared" si="19"/>
        <v>3.5453053264132257</v>
      </c>
      <c r="CB43" s="81">
        <f t="shared" si="20"/>
        <v>0.82898812449071912</v>
      </c>
      <c r="CC43" s="81">
        <f t="shared" si="21"/>
        <v>3.5863854221937566E-2</v>
      </c>
    </row>
    <row r="44" spans="1:81" ht="28.5">
      <c r="A44" s="114"/>
      <c r="B44" s="92" t="s">
        <v>67</v>
      </c>
      <c r="C44" s="92" t="s">
        <v>66</v>
      </c>
      <c r="D44" s="81">
        <v>2</v>
      </c>
      <c r="E44" s="81">
        <v>1E-3</v>
      </c>
      <c r="F44" s="81">
        <v>38.909999999999997</v>
      </c>
      <c r="G44" s="81">
        <v>135</v>
      </c>
      <c r="H44" s="81">
        <v>38.909999999999997</v>
      </c>
      <c r="I44" s="81">
        <v>13.5</v>
      </c>
      <c r="J44" s="81">
        <v>1E-3</v>
      </c>
      <c r="K44" s="81">
        <v>136.4</v>
      </c>
      <c r="L44" s="81">
        <v>1E-3</v>
      </c>
      <c r="M44" s="81">
        <v>116.3</v>
      </c>
      <c r="N44" s="81">
        <v>51</v>
      </c>
      <c r="O44" s="81">
        <v>7.77</v>
      </c>
      <c r="P44" s="81">
        <v>1E-3</v>
      </c>
      <c r="Q44" s="81">
        <v>14.88</v>
      </c>
      <c r="R44" s="81">
        <v>5</v>
      </c>
      <c r="S44" s="81">
        <v>12.63</v>
      </c>
      <c r="T44" s="81">
        <v>12.63</v>
      </c>
      <c r="U44" s="81">
        <v>12.63</v>
      </c>
      <c r="V44" s="81">
        <v>1E-3</v>
      </c>
      <c r="W44" s="81"/>
      <c r="X44" s="81">
        <v>17.98</v>
      </c>
      <c r="Y44" s="81">
        <v>15.28</v>
      </c>
      <c r="Z44" s="81">
        <v>22.22</v>
      </c>
      <c r="AA44" s="81">
        <v>17.54</v>
      </c>
      <c r="AB44" s="81">
        <v>34.549999999999997</v>
      </c>
      <c r="AC44" s="81">
        <v>4.0999999999999996</v>
      </c>
      <c r="AD44" s="81">
        <v>38.58</v>
      </c>
      <c r="AE44" s="81">
        <v>17.54</v>
      </c>
      <c r="AF44" s="81">
        <v>7.58</v>
      </c>
      <c r="AG44" s="81">
        <v>17.54</v>
      </c>
      <c r="AH44" s="81">
        <v>17.54</v>
      </c>
      <c r="AI44" s="81">
        <v>0.42</v>
      </c>
      <c r="AJ44" s="81">
        <v>1E-3</v>
      </c>
      <c r="AK44" s="81">
        <v>1E-3</v>
      </c>
      <c r="AL44" s="81">
        <v>171.31</v>
      </c>
      <c r="AM44" s="81">
        <v>171.31</v>
      </c>
      <c r="AN44" s="81">
        <v>10</v>
      </c>
      <c r="AO44" s="81">
        <v>0.87</v>
      </c>
      <c r="AP44" s="81">
        <v>2.35</v>
      </c>
      <c r="AQ44" s="81">
        <v>1E-3</v>
      </c>
      <c r="AR44" s="81">
        <v>1E-3</v>
      </c>
      <c r="AS44" s="81">
        <v>5.25</v>
      </c>
      <c r="AT44" s="81">
        <v>163.63999999999999</v>
      </c>
      <c r="AU44" s="81">
        <v>91.81</v>
      </c>
      <c r="AV44" s="81">
        <v>5.88</v>
      </c>
      <c r="AW44" s="81">
        <v>67.42</v>
      </c>
      <c r="AX44" s="81">
        <v>130.43</v>
      </c>
      <c r="AY44" s="81">
        <v>1E-3</v>
      </c>
      <c r="AZ44" s="81">
        <v>1E-3</v>
      </c>
      <c r="BA44" s="81">
        <v>1E-3</v>
      </c>
      <c r="BB44" s="81">
        <v>1E-3</v>
      </c>
      <c r="BC44" s="81">
        <v>1E-3</v>
      </c>
      <c r="BD44" s="81">
        <v>1E-3</v>
      </c>
      <c r="BE44" s="81">
        <v>1E-3</v>
      </c>
      <c r="BF44" s="81">
        <v>1E-3</v>
      </c>
      <c r="BG44" s="81">
        <v>0.63</v>
      </c>
      <c r="BH44" s="81">
        <v>1E-3</v>
      </c>
      <c r="BI44" s="81">
        <v>1E-3</v>
      </c>
      <c r="BJ44" s="81">
        <v>1E-3</v>
      </c>
      <c r="BK44" s="81">
        <v>1E-3</v>
      </c>
      <c r="BL44" s="81">
        <v>1.75</v>
      </c>
      <c r="BM44" s="81">
        <v>1E-3</v>
      </c>
      <c r="BN44" s="81">
        <v>1E-3</v>
      </c>
      <c r="BO44" s="81">
        <v>1E-3</v>
      </c>
      <c r="BP44" s="81">
        <v>1E-3</v>
      </c>
      <c r="BQ44" s="81">
        <v>1E-3</v>
      </c>
      <c r="BR44" s="81">
        <v>8.1199999999999992</v>
      </c>
      <c r="BS44" s="81">
        <v>1E-3</v>
      </c>
      <c r="BT44" s="81">
        <v>1E-3</v>
      </c>
      <c r="BU44" s="81">
        <v>1E-3</v>
      </c>
      <c r="BV44" s="81">
        <v>1E-3</v>
      </c>
      <c r="BW44" s="81">
        <v>14.63</v>
      </c>
      <c r="BX44" s="81">
        <f t="shared" si="8"/>
        <v>171.31</v>
      </c>
      <c r="BY44" s="81">
        <f t="shared" si="9"/>
        <v>1E-3</v>
      </c>
      <c r="BZ44" s="81"/>
      <c r="CA44" s="81"/>
      <c r="CB44" s="81"/>
      <c r="CC44" s="81"/>
    </row>
    <row r="45" spans="1:81" s="81" customFormat="1" ht="18.75">
      <c r="A45" s="114"/>
      <c r="C45" s="6" t="s">
        <v>37</v>
      </c>
      <c r="D45" s="81">
        <f>(D44-0.001)/171.3</f>
        <v>1.166958552247519E-2</v>
      </c>
      <c r="E45" s="81">
        <f t="shared" ref="E45:BP45" si="69">(E44-0.001)/171.3</f>
        <v>0</v>
      </c>
      <c r="F45" s="81">
        <f t="shared" si="69"/>
        <v>0.22713952130764739</v>
      </c>
      <c r="G45" s="81">
        <f t="shared" si="69"/>
        <v>0.78808523058960878</v>
      </c>
      <c r="H45" s="81">
        <f t="shared" si="69"/>
        <v>0.22713952130764739</v>
      </c>
      <c r="I45" s="81">
        <f t="shared" si="69"/>
        <v>7.8803269118505548E-2</v>
      </c>
      <c r="J45" s="81">
        <f t="shared" si="69"/>
        <v>0</v>
      </c>
      <c r="K45" s="81">
        <f t="shared" si="69"/>
        <v>0.79625802685347336</v>
      </c>
      <c r="L45" s="81">
        <f t="shared" si="69"/>
        <v>0</v>
      </c>
      <c r="M45" s="81">
        <f t="shared" si="69"/>
        <v>0.67892002335084634</v>
      </c>
      <c r="N45" s="81">
        <f t="shared" si="69"/>
        <v>0.29771745475773498</v>
      </c>
      <c r="O45" s="81">
        <f t="shared" si="69"/>
        <v>4.535318155283128E-2</v>
      </c>
      <c r="P45" s="81">
        <f t="shared" si="69"/>
        <v>0</v>
      </c>
      <c r="Q45" s="81">
        <f t="shared" si="69"/>
        <v>8.6859311150029192E-2</v>
      </c>
      <c r="R45" s="81">
        <f t="shared" si="69"/>
        <v>2.9182720373613538E-2</v>
      </c>
      <c r="S45" s="81">
        <f t="shared" si="69"/>
        <v>7.372446001167543E-2</v>
      </c>
      <c r="T45" s="81">
        <f t="shared" si="69"/>
        <v>7.372446001167543E-2</v>
      </c>
      <c r="U45" s="81">
        <f t="shared" si="69"/>
        <v>7.372446001167543E-2</v>
      </c>
      <c r="V45" s="81">
        <f t="shared" si="69"/>
        <v>0</v>
      </c>
      <c r="W45" s="81">
        <f t="shared" si="69"/>
        <v>-5.8377116170461177E-6</v>
      </c>
      <c r="X45" s="81">
        <f t="shared" si="69"/>
        <v>0.10495621716287214</v>
      </c>
      <c r="Y45" s="81">
        <f t="shared" si="69"/>
        <v>8.9194395796847625E-2</v>
      </c>
      <c r="Z45" s="81">
        <f t="shared" si="69"/>
        <v>0.12970811441914767</v>
      </c>
      <c r="AA45" s="81">
        <f t="shared" si="69"/>
        <v>0.10238762405137185</v>
      </c>
      <c r="AB45" s="81">
        <f t="shared" si="69"/>
        <v>0.20168709865732631</v>
      </c>
      <c r="AC45" s="81">
        <f t="shared" si="69"/>
        <v>2.3928779918272032E-2</v>
      </c>
      <c r="AD45" s="81">
        <f t="shared" si="69"/>
        <v>0.22521307647402217</v>
      </c>
      <c r="AE45" s="81">
        <f t="shared" si="69"/>
        <v>0.10238762405137185</v>
      </c>
      <c r="AF45" s="81">
        <f t="shared" si="69"/>
        <v>4.4244016345592524E-2</v>
      </c>
      <c r="AG45" s="81">
        <f t="shared" si="69"/>
        <v>0.10238762405137185</v>
      </c>
      <c r="AH45" s="81">
        <f t="shared" si="69"/>
        <v>0.10238762405137185</v>
      </c>
      <c r="AI45" s="81">
        <f t="shared" si="69"/>
        <v>2.4460011675423231E-3</v>
      </c>
      <c r="AJ45" s="81">
        <f t="shared" si="69"/>
        <v>0</v>
      </c>
      <c r="AK45" s="81">
        <f t="shared" si="69"/>
        <v>0</v>
      </c>
      <c r="AL45" s="81">
        <f t="shared" si="69"/>
        <v>1.0000525394045534</v>
      </c>
      <c r="AM45" s="81">
        <f t="shared" si="69"/>
        <v>1.0000525394045534</v>
      </c>
      <c r="AN45" s="81">
        <f t="shared" si="69"/>
        <v>5.8371278458844135E-2</v>
      </c>
      <c r="AO45" s="81">
        <f t="shared" si="69"/>
        <v>5.0729713952130757E-3</v>
      </c>
      <c r="AP45" s="81">
        <f t="shared" si="69"/>
        <v>1.3712784588441331E-2</v>
      </c>
      <c r="AQ45" s="81">
        <f t="shared" si="69"/>
        <v>0</v>
      </c>
      <c r="AR45" s="81">
        <f t="shared" si="69"/>
        <v>0</v>
      </c>
      <c r="AS45" s="81">
        <f t="shared" si="69"/>
        <v>3.0642148277875068E-2</v>
      </c>
      <c r="AT45" s="81">
        <f t="shared" si="69"/>
        <v>0.95527729130180949</v>
      </c>
      <c r="AU45" s="81">
        <f t="shared" si="69"/>
        <v>0.535954465849387</v>
      </c>
      <c r="AV45" s="81">
        <f t="shared" si="69"/>
        <v>3.4319906596614123E-2</v>
      </c>
      <c r="AW45" s="81">
        <f t="shared" si="69"/>
        <v>0.39357267950963221</v>
      </c>
      <c r="AX45" s="81">
        <f t="shared" si="69"/>
        <v>0.76140688849970806</v>
      </c>
      <c r="AY45" s="81">
        <f t="shared" si="69"/>
        <v>0</v>
      </c>
      <c r="AZ45" s="81">
        <f t="shared" si="69"/>
        <v>0</v>
      </c>
      <c r="BA45" s="81">
        <f t="shared" si="69"/>
        <v>0</v>
      </c>
      <c r="BB45" s="81">
        <f t="shared" si="69"/>
        <v>0</v>
      </c>
      <c r="BC45" s="81">
        <f t="shared" si="69"/>
        <v>0</v>
      </c>
      <c r="BD45" s="81">
        <f t="shared" si="69"/>
        <v>0</v>
      </c>
      <c r="BE45" s="81">
        <f t="shared" si="69"/>
        <v>0</v>
      </c>
      <c r="BF45" s="81">
        <f t="shared" si="69"/>
        <v>0</v>
      </c>
      <c r="BG45" s="81">
        <f t="shared" si="69"/>
        <v>3.671920607122008E-3</v>
      </c>
      <c r="BH45" s="81">
        <f t="shared" si="69"/>
        <v>0</v>
      </c>
      <c r="BI45" s="81">
        <f t="shared" si="69"/>
        <v>0</v>
      </c>
      <c r="BJ45" s="81">
        <f t="shared" si="69"/>
        <v>0</v>
      </c>
      <c r="BK45" s="81">
        <f t="shared" si="69"/>
        <v>0</v>
      </c>
      <c r="BL45" s="81">
        <f t="shared" si="69"/>
        <v>1.021015761821366E-2</v>
      </c>
      <c r="BM45" s="81">
        <f t="shared" si="69"/>
        <v>0</v>
      </c>
      <c r="BN45" s="81">
        <f t="shared" si="69"/>
        <v>0</v>
      </c>
      <c r="BO45" s="81">
        <f t="shared" si="69"/>
        <v>0</v>
      </c>
      <c r="BP45" s="81">
        <f t="shared" si="69"/>
        <v>0</v>
      </c>
      <c r="BQ45" s="81">
        <f t="shared" ref="BQ45:BW45" si="70">(BQ44-0.001)/171.3</f>
        <v>0</v>
      </c>
      <c r="BR45" s="81">
        <f t="shared" si="70"/>
        <v>4.7396380618797425E-2</v>
      </c>
      <c r="BS45" s="81">
        <f t="shared" si="70"/>
        <v>0</v>
      </c>
      <c r="BT45" s="81">
        <f t="shared" si="70"/>
        <v>0</v>
      </c>
      <c r="BU45" s="81">
        <f t="shared" si="70"/>
        <v>0</v>
      </c>
      <c r="BV45" s="81">
        <f t="shared" si="70"/>
        <v>0</v>
      </c>
      <c r="BW45" s="81">
        <f t="shared" si="70"/>
        <v>8.5399883245767666E-2</v>
      </c>
      <c r="BZ45" s="81">
        <f t="shared" si="12"/>
        <v>9.6543374197314638</v>
      </c>
    </row>
    <row r="46" spans="1:81" s="81" customFormat="1" ht="18.75">
      <c r="A46" s="114"/>
      <c r="C46" s="6" t="s">
        <v>38</v>
      </c>
      <c r="D46" s="81">
        <f>D45/9.654337</f>
        <v>1.2087402296475864E-3</v>
      </c>
      <c r="E46" s="81">
        <f t="shared" ref="E46:BP46" si="71">E45/9.654337</f>
        <v>0</v>
      </c>
      <c r="F46" s="81">
        <f t="shared" si="71"/>
        <v>2.3527200397877906E-2</v>
      </c>
      <c r="G46" s="81">
        <f t="shared" si="71"/>
        <v>8.1630176219206846E-2</v>
      </c>
      <c r="H46" s="81">
        <f t="shared" si="71"/>
        <v>2.3527200397877906E-2</v>
      </c>
      <c r="I46" s="81">
        <f t="shared" si="71"/>
        <v>8.1624734167147408E-3</v>
      </c>
      <c r="J46" s="81">
        <f t="shared" si="71"/>
        <v>0</v>
      </c>
      <c r="K46" s="81">
        <f t="shared" si="71"/>
        <v>8.2476717650675893E-2</v>
      </c>
      <c r="L46" s="81">
        <f t="shared" si="71"/>
        <v>0</v>
      </c>
      <c r="M46" s="81">
        <f t="shared" si="71"/>
        <v>7.0322801384584605E-2</v>
      </c>
      <c r="N46" s="81">
        <f t="shared" si="71"/>
        <v>3.083769033106416E-2</v>
      </c>
      <c r="O46" s="81">
        <f t="shared" si="71"/>
        <v>4.6977002722021488E-3</v>
      </c>
      <c r="P46" s="81">
        <f t="shared" si="71"/>
        <v>0</v>
      </c>
      <c r="Q46" s="81">
        <f t="shared" si="71"/>
        <v>8.9969213991627998E-3</v>
      </c>
      <c r="R46" s="81">
        <f t="shared" si="71"/>
        <v>3.0227575827955393E-3</v>
      </c>
      <c r="S46" s="81">
        <f t="shared" si="71"/>
        <v>7.6364083843018359E-3</v>
      </c>
      <c r="T46" s="81">
        <f t="shared" si="71"/>
        <v>7.6364083843018359E-3</v>
      </c>
      <c r="U46" s="81">
        <f t="shared" si="71"/>
        <v>7.6364083843018359E-3</v>
      </c>
      <c r="V46" s="81">
        <f t="shared" si="71"/>
        <v>0</v>
      </c>
      <c r="W46" s="81">
        <f t="shared" si="71"/>
        <v>-6.0467245104931778E-7</v>
      </c>
      <c r="X46" s="81">
        <f t="shared" si="71"/>
        <v>1.0871405997415684E-2</v>
      </c>
      <c r="Y46" s="81">
        <f t="shared" si="71"/>
        <v>9.2387903795825253E-3</v>
      </c>
      <c r="Z46" s="81">
        <f t="shared" si="71"/>
        <v>1.3435217189864792E-2</v>
      </c>
      <c r="AA46" s="81">
        <f t="shared" si="71"/>
        <v>1.0605350118953983E-2</v>
      </c>
      <c r="AB46" s="81">
        <f t="shared" si="71"/>
        <v>2.0890828511302879E-2</v>
      </c>
      <c r="AC46" s="81">
        <f t="shared" si="71"/>
        <v>2.4785523768511533E-3</v>
      </c>
      <c r="AD46" s="81">
        <f t="shared" si="71"/>
        <v>2.3327658489031632E-2</v>
      </c>
      <c r="AE46" s="81">
        <f t="shared" si="71"/>
        <v>1.0605350118953983E-2</v>
      </c>
      <c r="AF46" s="81">
        <f t="shared" si="71"/>
        <v>4.5828125065027793E-3</v>
      </c>
      <c r="AG46" s="81">
        <f t="shared" si="71"/>
        <v>1.0605350118953983E-2</v>
      </c>
      <c r="AH46" s="81">
        <f t="shared" si="71"/>
        <v>1.0605350118953983E-2</v>
      </c>
      <c r="AI46" s="81">
        <f t="shared" si="71"/>
        <v>2.5335775698966416E-4</v>
      </c>
      <c r="AJ46" s="81">
        <f t="shared" si="71"/>
        <v>0</v>
      </c>
      <c r="AK46" s="81">
        <f t="shared" si="71"/>
        <v>0</v>
      </c>
      <c r="AL46" s="81">
        <f t="shared" si="71"/>
        <v>0.10358583291680759</v>
      </c>
      <c r="AM46" s="81">
        <f t="shared" si="71"/>
        <v>0.10358583291680759</v>
      </c>
      <c r="AN46" s="81">
        <f t="shared" si="71"/>
        <v>6.0461198380421296E-3</v>
      </c>
      <c r="AO46" s="81">
        <f t="shared" si="71"/>
        <v>5.2546035996185714E-4</v>
      </c>
      <c r="AP46" s="81">
        <f t="shared" si="71"/>
        <v>1.4203755875148475E-3</v>
      </c>
      <c r="AQ46" s="81">
        <f t="shared" si="71"/>
        <v>0</v>
      </c>
      <c r="AR46" s="81">
        <f t="shared" si="71"/>
        <v>0</v>
      </c>
      <c r="AS46" s="81">
        <f t="shared" si="71"/>
        <v>3.1739256955578689E-3</v>
      </c>
      <c r="AT46" s="81">
        <f t="shared" si="71"/>
        <v>9.8947995217259305E-2</v>
      </c>
      <c r="AU46" s="81">
        <f t="shared" si="71"/>
        <v>5.5514373058386815E-2</v>
      </c>
      <c r="AV46" s="81">
        <f t="shared" si="71"/>
        <v>3.5548693397189392E-3</v>
      </c>
      <c r="AW46" s="81">
        <f t="shared" si="71"/>
        <v>4.0766411977293956E-2</v>
      </c>
      <c r="AX46" s="81">
        <f t="shared" si="71"/>
        <v>7.8866823117911475E-2</v>
      </c>
      <c r="AY46" s="81">
        <f t="shared" si="71"/>
        <v>0</v>
      </c>
      <c r="AZ46" s="81">
        <f t="shared" si="71"/>
        <v>0</v>
      </c>
      <c r="BA46" s="81">
        <f t="shared" si="71"/>
        <v>0</v>
      </c>
      <c r="BB46" s="81">
        <f t="shared" si="71"/>
        <v>0</v>
      </c>
      <c r="BC46" s="81">
        <f t="shared" si="71"/>
        <v>0</v>
      </c>
      <c r="BD46" s="81">
        <f t="shared" si="71"/>
        <v>0</v>
      </c>
      <c r="BE46" s="81">
        <f t="shared" si="71"/>
        <v>0</v>
      </c>
      <c r="BF46" s="81">
        <f t="shared" si="71"/>
        <v>0</v>
      </c>
      <c r="BG46" s="81">
        <f t="shared" si="71"/>
        <v>3.8033897171002091E-4</v>
      </c>
      <c r="BH46" s="81">
        <f t="shared" si="71"/>
        <v>0</v>
      </c>
      <c r="BI46" s="81">
        <f t="shared" si="71"/>
        <v>0</v>
      </c>
      <c r="BJ46" s="81">
        <f t="shared" si="71"/>
        <v>0</v>
      </c>
      <c r="BK46" s="81">
        <f t="shared" si="71"/>
        <v>0</v>
      </c>
      <c r="BL46" s="81">
        <f t="shared" si="71"/>
        <v>1.0575721168852568E-3</v>
      </c>
      <c r="BM46" s="81">
        <f t="shared" si="71"/>
        <v>0</v>
      </c>
      <c r="BN46" s="81">
        <f t="shared" si="71"/>
        <v>0</v>
      </c>
      <c r="BO46" s="81">
        <f t="shared" si="71"/>
        <v>0</v>
      </c>
      <c r="BP46" s="81">
        <f t="shared" si="71"/>
        <v>0</v>
      </c>
      <c r="BQ46" s="81">
        <f t="shared" ref="BQ46:BW46" si="72">BQ45/9.654337</f>
        <v>0</v>
      </c>
      <c r="BR46" s="81">
        <f t="shared" si="72"/>
        <v>4.9093356300694106E-3</v>
      </c>
      <c r="BS46" s="81">
        <f t="shared" si="72"/>
        <v>0</v>
      </c>
      <c r="BT46" s="81">
        <f t="shared" si="72"/>
        <v>0</v>
      </c>
      <c r="BU46" s="81">
        <f t="shared" si="72"/>
        <v>0</v>
      </c>
      <c r="BV46" s="81">
        <f t="shared" si="72"/>
        <v>0</v>
      </c>
      <c r="BW46" s="81">
        <f t="shared" si="72"/>
        <v>8.8457532864004706E-3</v>
      </c>
    </row>
    <row r="47" spans="1:81" s="81" customFormat="1" ht="18.75">
      <c r="A47" s="114"/>
      <c r="C47" s="6" t="s">
        <v>39</v>
      </c>
      <c r="D47" s="81">
        <f>LN(D46)</f>
        <v>-6.7181765942510827</v>
      </c>
      <c r="E47" s="81">
        <v>0</v>
      </c>
      <c r="F47" s="81">
        <f t="shared" ref="F47:BL47" si="73">LN(F46)</f>
        <v>-3.7495980634372477</v>
      </c>
      <c r="G47" s="81">
        <f t="shared" si="73"/>
        <v>-2.5055562787657593</v>
      </c>
      <c r="H47" s="81">
        <f t="shared" si="73"/>
        <v>-3.7495980634372477</v>
      </c>
      <c r="I47" s="81">
        <f t="shared" si="73"/>
        <v>-4.808208041142656</v>
      </c>
      <c r="J47" s="81">
        <v>0</v>
      </c>
      <c r="K47" s="81">
        <f t="shared" si="73"/>
        <v>-2.4952392357651583</v>
      </c>
      <c r="L47" s="81">
        <v>0</v>
      </c>
      <c r="M47" s="81">
        <f t="shared" si="73"/>
        <v>-2.654659188733973</v>
      </c>
      <c r="N47" s="81">
        <f t="shared" si="73"/>
        <v>-3.4790176250803939</v>
      </c>
      <c r="O47" s="81">
        <f t="shared" si="73"/>
        <v>-5.3606821938010629</v>
      </c>
      <c r="P47" s="81">
        <v>0</v>
      </c>
      <c r="Q47" s="81">
        <f t="shared" si="73"/>
        <v>-4.7108728269237856</v>
      </c>
      <c r="R47" s="81">
        <f t="shared" si="73"/>
        <v>-5.8015857573379126</v>
      </c>
      <c r="S47" s="81">
        <f t="shared" si="73"/>
        <v>-4.8748278931053131</v>
      </c>
      <c r="T47" s="81">
        <f t="shared" si="73"/>
        <v>-4.8748278931053131</v>
      </c>
      <c r="U47" s="81">
        <f t="shared" si="73"/>
        <v>-4.8748278931053131</v>
      </c>
      <c r="V47" s="81">
        <v>0</v>
      </c>
      <c r="W47" s="81">
        <v>0</v>
      </c>
      <c r="X47" s="81">
        <f t="shared" si="73"/>
        <v>-4.5216192396251884</v>
      </c>
      <c r="Y47" s="81">
        <f t="shared" si="73"/>
        <v>-4.6843443131987694</v>
      </c>
      <c r="Z47" s="81">
        <f t="shared" si="73"/>
        <v>-4.3098758710710454</v>
      </c>
      <c r="AA47" s="81">
        <f t="shared" si="73"/>
        <v>-4.5463966769933455</v>
      </c>
      <c r="AB47" s="81">
        <f t="shared" si="73"/>
        <v>-3.8684450435345981</v>
      </c>
      <c r="AC47" s="81">
        <f t="shared" si="73"/>
        <v>-6.0000806082471456</v>
      </c>
      <c r="AD47" s="81">
        <f t="shared" si="73"/>
        <v>-3.7581155627935856</v>
      </c>
      <c r="AE47" s="81">
        <f t="shared" si="73"/>
        <v>-4.5463966769933455</v>
      </c>
      <c r="AF47" s="81">
        <f t="shared" si="73"/>
        <v>-5.3854423849394539</v>
      </c>
      <c r="AG47" s="81">
        <f t="shared" si="73"/>
        <v>-4.5463966769933455</v>
      </c>
      <c r="AH47" s="81">
        <f t="shared" si="73"/>
        <v>-4.5463966769933455</v>
      </c>
      <c r="AI47" s="81">
        <f t="shared" si="73"/>
        <v>-8.280708008829345</v>
      </c>
      <c r="AJ47" s="81">
        <v>0</v>
      </c>
      <c r="AK47" s="81">
        <v>0</v>
      </c>
      <c r="AL47" s="81">
        <f t="shared" si="73"/>
        <v>-2.2673547064148645</v>
      </c>
      <c r="AM47" s="81">
        <f t="shared" si="73"/>
        <v>-2.2673547064148645</v>
      </c>
      <c r="AN47" s="81">
        <f t="shared" si="73"/>
        <v>-5.1083385617756338</v>
      </c>
      <c r="AO47" s="81">
        <f t="shared" si="73"/>
        <v>-7.5512358034860911</v>
      </c>
      <c r="AP47" s="81">
        <f t="shared" si="73"/>
        <v>-6.5568339440925705</v>
      </c>
      <c r="AQ47" s="81">
        <v>0</v>
      </c>
      <c r="AR47" s="81">
        <v>0</v>
      </c>
      <c r="AS47" s="81">
        <f t="shared" si="73"/>
        <v>-5.7527860674991835</v>
      </c>
      <c r="AT47" s="81">
        <f t="shared" si="73"/>
        <v>-2.3131608677021323</v>
      </c>
      <c r="AU47" s="81">
        <f t="shared" si="73"/>
        <v>-2.8911133177327448</v>
      </c>
      <c r="AV47" s="81">
        <f t="shared" si="73"/>
        <v>-5.6394369703492284</v>
      </c>
      <c r="AW47" s="81">
        <f t="shared" si="73"/>
        <v>-3.199896772467381</v>
      </c>
      <c r="AX47" s="81">
        <f t="shared" si="73"/>
        <v>-2.5399946323643334</v>
      </c>
      <c r="AY47" s="81">
        <v>0</v>
      </c>
      <c r="AZ47" s="81">
        <v>0</v>
      </c>
      <c r="BA47" s="81">
        <v>0</v>
      </c>
      <c r="BB47" s="81">
        <v>0</v>
      </c>
      <c r="BC47" s="81">
        <v>0</v>
      </c>
      <c r="BD47" s="81">
        <v>0</v>
      </c>
      <c r="BE47" s="81">
        <v>0</v>
      </c>
      <c r="BF47" s="81">
        <v>0</v>
      </c>
      <c r="BG47" s="81">
        <f t="shared" si="73"/>
        <v>-7.8744476720510423</v>
      </c>
      <c r="BH47" s="81">
        <v>0</v>
      </c>
      <c r="BI47" s="81">
        <v>0</v>
      </c>
      <c r="BJ47" s="81">
        <v>0</v>
      </c>
      <c r="BK47" s="81">
        <v>0</v>
      </c>
      <c r="BL47" s="81">
        <f t="shared" si="73"/>
        <v>-6.8517794537328811</v>
      </c>
      <c r="BM47" s="81">
        <v>0</v>
      </c>
      <c r="BN47" s="81">
        <v>0</v>
      </c>
      <c r="BO47" s="81">
        <v>0</v>
      </c>
      <c r="BP47" s="81">
        <v>0</v>
      </c>
      <c r="BQ47" s="81">
        <v>0</v>
      </c>
      <c r="BR47" s="81">
        <f t="shared" ref="BR47:BW47" si="74">LN(BR46)</f>
        <v>-5.3166166558890371</v>
      </c>
      <c r="BS47" s="81">
        <v>0</v>
      </c>
      <c r="BT47" s="81">
        <v>0</v>
      </c>
      <c r="BU47" s="81">
        <v>0</v>
      </c>
      <c r="BV47" s="81">
        <v>0</v>
      </c>
      <c r="BW47" s="81">
        <f t="shared" si="74"/>
        <v>-4.7278177897733968</v>
      </c>
    </row>
    <row r="48" spans="1:81" s="81" customFormat="1">
      <c r="A48" s="114"/>
      <c r="C48" s="6" t="s">
        <v>244</v>
      </c>
      <c r="D48" s="81">
        <f>-D46*D47</f>
        <v>8.1205303193480939E-3</v>
      </c>
      <c r="E48" s="81">
        <f t="shared" ref="E48:BP48" si="75">-E46*E47</f>
        <v>0</v>
      </c>
      <c r="F48" s="81">
        <f t="shared" si="75"/>
        <v>8.821754504998304E-2</v>
      </c>
      <c r="G48" s="81">
        <f t="shared" si="75"/>
        <v>0.20452900056278908</v>
      </c>
      <c r="H48" s="81">
        <f t="shared" si="75"/>
        <v>8.821754504998304E-2</v>
      </c>
      <c r="I48" s="81">
        <f t="shared" si="75"/>
        <v>3.9246870317860984E-2</v>
      </c>
      <c r="J48" s="81">
        <f t="shared" si="75"/>
        <v>0</v>
      </c>
      <c r="K48" s="81">
        <f t="shared" si="75"/>
        <v>0.20579914191909127</v>
      </c>
      <c r="L48" s="81">
        <f t="shared" si="75"/>
        <v>0</v>
      </c>
      <c r="M48" s="81">
        <f t="shared" si="75"/>
        <v>0.18668307087310168</v>
      </c>
      <c r="N48" s="81">
        <f t="shared" si="75"/>
        <v>0.10728486817854346</v>
      </c>
      <c r="O48" s="81">
        <f t="shared" si="75"/>
        <v>2.5182878201008466E-2</v>
      </c>
      <c r="P48" s="81">
        <f t="shared" si="75"/>
        <v>0</v>
      </c>
      <c r="Q48" s="81">
        <f t="shared" si="75"/>
        <v>4.2383352545285156E-2</v>
      </c>
      <c r="R48" s="81">
        <f t="shared" si="75"/>
        <v>1.7536787340231778E-2</v>
      </c>
      <c r="S48" s="81">
        <f t="shared" si="75"/>
        <v>3.722617659493787E-2</v>
      </c>
      <c r="T48" s="81">
        <f t="shared" si="75"/>
        <v>3.722617659493787E-2</v>
      </c>
      <c r="U48" s="81">
        <f t="shared" si="75"/>
        <v>3.722617659493787E-2</v>
      </c>
      <c r="V48" s="81">
        <f t="shared" si="75"/>
        <v>0</v>
      </c>
      <c r="W48" s="81">
        <f t="shared" si="75"/>
        <v>0</v>
      </c>
      <c r="X48" s="81">
        <f t="shared" si="75"/>
        <v>4.9156358519691419E-2</v>
      </c>
      <c r="Y48" s="81">
        <f t="shared" si="75"/>
        <v>4.3277675175432906E-2</v>
      </c>
      <c r="Z48" s="81">
        <f t="shared" si="75"/>
        <v>5.79041183891972E-2</v>
      </c>
      <c r="AA48" s="81">
        <f t="shared" si="75"/>
        <v>4.8216128539163371E-2</v>
      </c>
      <c r="AB48" s="81">
        <f t="shared" si="75"/>
        <v>8.0815022009880888E-2</v>
      </c>
      <c r="AC48" s="81">
        <f t="shared" si="75"/>
        <v>1.4871514052869477E-2</v>
      </c>
      <c r="AD48" s="81">
        <f t="shared" si="75"/>
        <v>8.7668036411163677E-2</v>
      </c>
      <c r="AE48" s="81">
        <f t="shared" si="75"/>
        <v>4.8216128539163371E-2</v>
      </c>
      <c r="AF48" s="81">
        <f t="shared" si="75"/>
        <v>2.4680472714750684E-2</v>
      </c>
      <c r="AG48" s="81">
        <f t="shared" si="75"/>
        <v>4.8216128539163371E-2</v>
      </c>
      <c r="AH48" s="81">
        <f t="shared" si="75"/>
        <v>4.8216128539163371E-2</v>
      </c>
      <c r="AI48" s="81">
        <f t="shared" si="75"/>
        <v>2.0979816074033508E-3</v>
      </c>
      <c r="AJ48" s="81">
        <f t="shared" si="75"/>
        <v>0</v>
      </c>
      <c r="AK48" s="81">
        <f t="shared" si="75"/>
        <v>0</v>
      </c>
      <c r="AL48" s="81">
        <f t="shared" si="75"/>
        <v>0.23486582578182749</v>
      </c>
      <c r="AM48" s="81">
        <f t="shared" si="75"/>
        <v>0.23486582578182749</v>
      </c>
      <c r="AN48" s="81">
        <f t="shared" si="75"/>
        <v>3.0885627117787261E-2</v>
      </c>
      <c r="AO48" s="81">
        <f t="shared" si="75"/>
        <v>3.9678750834566652E-3</v>
      </c>
      <c r="AP48" s="81">
        <f t="shared" si="75"/>
        <v>9.313166865577779E-3</v>
      </c>
      <c r="AQ48" s="81">
        <f t="shared" si="75"/>
        <v>0</v>
      </c>
      <c r="AR48" s="81">
        <f t="shared" si="75"/>
        <v>0</v>
      </c>
      <c r="AS48" s="81">
        <f t="shared" si="75"/>
        <v>1.8258915520682963E-2</v>
      </c>
      <c r="AT48" s="81">
        <f t="shared" si="75"/>
        <v>0.22888263047414195</v>
      </c>
      <c r="AU48" s="81">
        <f t="shared" si="75"/>
        <v>0.16049834327468601</v>
      </c>
      <c r="AV48" s="81">
        <f t="shared" si="75"/>
        <v>2.0047461579171935E-2</v>
      </c>
      <c r="AW48" s="81">
        <f t="shared" si="75"/>
        <v>0.13044831011121852</v>
      </c>
      <c r="AX48" s="81">
        <f t="shared" si="75"/>
        <v>0.20032130739112247</v>
      </c>
      <c r="AY48" s="81">
        <f t="shared" si="75"/>
        <v>0</v>
      </c>
      <c r="AZ48" s="81">
        <f t="shared" si="75"/>
        <v>0</v>
      </c>
      <c r="BA48" s="81">
        <f t="shared" si="75"/>
        <v>0</v>
      </c>
      <c r="BB48" s="81">
        <f t="shared" si="75"/>
        <v>0</v>
      </c>
      <c r="BC48" s="81">
        <f t="shared" si="75"/>
        <v>0</v>
      </c>
      <c r="BD48" s="81">
        <f t="shared" si="75"/>
        <v>0</v>
      </c>
      <c r="BE48" s="81">
        <f t="shared" si="75"/>
        <v>0</v>
      </c>
      <c r="BF48" s="81">
        <f t="shared" si="75"/>
        <v>0</v>
      </c>
      <c r="BG48" s="81">
        <f t="shared" si="75"/>
        <v>2.9949593303722614E-3</v>
      </c>
      <c r="BH48" s="81">
        <f t="shared" si="75"/>
        <v>0</v>
      </c>
      <c r="BI48" s="81">
        <f t="shared" si="75"/>
        <v>0</v>
      </c>
      <c r="BJ48" s="81">
        <f t="shared" si="75"/>
        <v>0</v>
      </c>
      <c r="BK48" s="81">
        <f t="shared" si="75"/>
        <v>0</v>
      </c>
      <c r="BL48" s="81">
        <f t="shared" si="75"/>
        <v>7.2462509013151918E-3</v>
      </c>
      <c r="BM48" s="81">
        <f t="shared" si="75"/>
        <v>0</v>
      </c>
      <c r="BN48" s="81">
        <f t="shared" si="75"/>
        <v>0</v>
      </c>
      <c r="BO48" s="81">
        <f t="shared" si="75"/>
        <v>0</v>
      </c>
      <c r="BP48" s="81">
        <f t="shared" si="75"/>
        <v>0</v>
      </c>
      <c r="BQ48" s="81">
        <f t="shared" ref="BQ48:BW48" si="76">-BQ46*BQ47</f>
        <v>0</v>
      </c>
      <c r="BR48" s="81">
        <f t="shared" si="76"/>
        <v>2.610105558017653E-2</v>
      </c>
      <c r="BS48" s="81">
        <f t="shared" si="76"/>
        <v>0</v>
      </c>
      <c r="BT48" s="81">
        <f t="shared" si="76"/>
        <v>0</v>
      </c>
      <c r="BU48" s="81">
        <f t="shared" si="76"/>
        <v>0</v>
      </c>
      <c r="BV48" s="81">
        <f t="shared" si="76"/>
        <v>0</v>
      </c>
      <c r="BW48" s="81">
        <f t="shared" si="76"/>
        <v>4.1821109751390632E-2</v>
      </c>
      <c r="CA48" s="81">
        <f t="shared" si="19"/>
        <v>3.0287344777238379</v>
      </c>
      <c r="CB48" s="81">
        <f t="shared" si="20"/>
        <v>0.70819991033291774</v>
      </c>
      <c r="CC48" s="81">
        <f t="shared" si="21"/>
        <v>6.1195024302277801E-2</v>
      </c>
    </row>
    <row r="49" spans="1:81" ht="28.5">
      <c r="A49" s="118" t="s">
        <v>246</v>
      </c>
      <c r="B49" s="92" t="s">
        <v>69</v>
      </c>
      <c r="C49" s="92" t="s">
        <v>30</v>
      </c>
      <c r="D49" s="81">
        <v>80</v>
      </c>
      <c r="E49" s="81">
        <v>83</v>
      </c>
      <c r="F49" s="81">
        <v>86</v>
      </c>
      <c r="G49" s="81">
        <v>94</v>
      </c>
      <c r="H49" s="81">
        <v>95</v>
      </c>
      <c r="I49" s="81">
        <v>94</v>
      </c>
      <c r="J49" s="81">
        <v>91</v>
      </c>
      <c r="K49" s="81">
        <v>91</v>
      </c>
      <c r="L49" s="81">
        <v>93</v>
      </c>
      <c r="M49" s="81">
        <v>93</v>
      </c>
      <c r="N49" s="81">
        <v>92</v>
      </c>
      <c r="O49" s="81">
        <v>69</v>
      </c>
      <c r="P49" s="81">
        <v>66</v>
      </c>
      <c r="Q49" s="81">
        <v>71</v>
      </c>
      <c r="R49" s="81">
        <v>68</v>
      </c>
      <c r="S49" s="81">
        <v>87</v>
      </c>
      <c r="T49" s="81">
        <v>87</v>
      </c>
      <c r="U49" s="81">
        <v>72</v>
      </c>
      <c r="V49" s="81">
        <v>80</v>
      </c>
      <c r="W49" s="81">
        <v>89.5</v>
      </c>
      <c r="X49" s="81">
        <v>92</v>
      </c>
      <c r="Y49" s="81">
        <v>83</v>
      </c>
      <c r="Z49" s="81">
        <v>95</v>
      </c>
      <c r="AA49" s="81">
        <v>83</v>
      </c>
      <c r="AB49" s="81">
        <v>89</v>
      </c>
      <c r="AC49" s="81">
        <v>63</v>
      </c>
      <c r="AD49" s="81">
        <v>94</v>
      </c>
      <c r="AE49" s="81">
        <v>94</v>
      </c>
      <c r="AF49" s="81">
        <v>75</v>
      </c>
      <c r="AG49" s="81">
        <v>68</v>
      </c>
      <c r="AH49" s="81">
        <v>83</v>
      </c>
      <c r="AI49" s="81">
        <v>72</v>
      </c>
      <c r="AJ49" s="81">
        <v>74</v>
      </c>
      <c r="AK49" s="81">
        <v>69</v>
      </c>
      <c r="AL49" s="81">
        <v>75</v>
      </c>
      <c r="AM49" s="81">
        <v>86</v>
      </c>
      <c r="AN49" s="81">
        <v>74</v>
      </c>
      <c r="AO49" s="81">
        <v>72</v>
      </c>
      <c r="AP49" s="81">
        <v>75</v>
      </c>
      <c r="AQ49" s="81">
        <v>94</v>
      </c>
      <c r="AR49" s="81">
        <v>94</v>
      </c>
      <c r="AS49" s="81">
        <v>92</v>
      </c>
      <c r="AT49" s="81">
        <v>78</v>
      </c>
      <c r="AU49" s="81">
        <v>73</v>
      </c>
      <c r="AV49" s="81">
        <v>85</v>
      </c>
      <c r="AW49" s="81">
        <v>87</v>
      </c>
      <c r="AX49" s="81">
        <v>83</v>
      </c>
      <c r="AY49" s="81">
        <v>93</v>
      </c>
      <c r="AZ49" s="81">
        <v>94</v>
      </c>
      <c r="BA49" s="81">
        <v>93</v>
      </c>
      <c r="BB49" s="81">
        <v>95</v>
      </c>
      <c r="BC49" s="81">
        <v>84</v>
      </c>
      <c r="BD49" s="81">
        <v>88</v>
      </c>
      <c r="BE49" s="81">
        <v>90</v>
      </c>
      <c r="BF49" s="81">
        <v>66</v>
      </c>
      <c r="BG49" s="81">
        <v>76</v>
      </c>
      <c r="BH49" s="81">
        <v>82</v>
      </c>
      <c r="BI49" s="81">
        <v>75</v>
      </c>
      <c r="BJ49" s="81">
        <v>70</v>
      </c>
      <c r="BK49" s="81">
        <v>90</v>
      </c>
      <c r="BL49" s="81">
        <v>94</v>
      </c>
      <c r="BM49" s="81">
        <v>87.7</v>
      </c>
      <c r="BN49" s="81">
        <v>87</v>
      </c>
      <c r="BO49" s="81">
        <v>95</v>
      </c>
      <c r="BP49" s="81">
        <v>91</v>
      </c>
      <c r="BQ49" s="81">
        <v>89</v>
      </c>
      <c r="BR49" s="81">
        <v>91</v>
      </c>
      <c r="BS49" s="81">
        <v>93</v>
      </c>
      <c r="BT49" s="81">
        <v>90.9</v>
      </c>
      <c r="BU49" s="81">
        <v>93</v>
      </c>
      <c r="BV49" s="81">
        <v>90</v>
      </c>
      <c r="BW49" s="81">
        <v>92</v>
      </c>
      <c r="BX49" s="81">
        <f t="shared" si="8"/>
        <v>95</v>
      </c>
      <c r="BY49" s="81">
        <f t="shared" si="9"/>
        <v>63</v>
      </c>
      <c r="BZ49" s="81"/>
      <c r="CA49" s="81"/>
      <c r="CB49" s="81"/>
      <c r="CC49" s="81"/>
    </row>
    <row r="50" spans="1:81" s="81" customFormat="1" ht="18.75">
      <c r="A50" s="114"/>
      <c r="C50" s="6" t="s">
        <v>37</v>
      </c>
      <c r="D50" s="81">
        <f>(D49-63)/32</f>
        <v>0.53125</v>
      </c>
      <c r="E50" s="81">
        <f t="shared" ref="E50:BP50" si="77">(E49-63)/32</f>
        <v>0.625</v>
      </c>
      <c r="F50" s="81">
        <f t="shared" si="77"/>
        <v>0.71875</v>
      </c>
      <c r="G50" s="81">
        <f t="shared" si="77"/>
        <v>0.96875</v>
      </c>
      <c r="H50" s="81">
        <f t="shared" si="77"/>
        <v>1</v>
      </c>
      <c r="I50" s="81">
        <f t="shared" si="77"/>
        <v>0.96875</v>
      </c>
      <c r="J50" s="81">
        <f t="shared" si="77"/>
        <v>0.875</v>
      </c>
      <c r="K50" s="81">
        <f t="shared" si="77"/>
        <v>0.875</v>
      </c>
      <c r="L50" s="81">
        <f t="shared" si="77"/>
        <v>0.9375</v>
      </c>
      <c r="M50" s="81">
        <f t="shared" si="77"/>
        <v>0.9375</v>
      </c>
      <c r="N50" s="81">
        <f t="shared" si="77"/>
        <v>0.90625</v>
      </c>
      <c r="O50" s="81">
        <f t="shared" si="77"/>
        <v>0.1875</v>
      </c>
      <c r="P50" s="81">
        <f t="shared" si="77"/>
        <v>9.375E-2</v>
      </c>
      <c r="Q50" s="81">
        <f t="shared" si="77"/>
        <v>0.25</v>
      </c>
      <c r="R50" s="81">
        <f t="shared" si="77"/>
        <v>0.15625</v>
      </c>
      <c r="S50" s="81">
        <f t="shared" si="77"/>
        <v>0.75</v>
      </c>
      <c r="T50" s="81">
        <f t="shared" si="77"/>
        <v>0.75</v>
      </c>
      <c r="U50" s="81">
        <f t="shared" si="77"/>
        <v>0.28125</v>
      </c>
      <c r="V50" s="81">
        <f t="shared" si="77"/>
        <v>0.53125</v>
      </c>
      <c r="W50" s="81">
        <f t="shared" si="77"/>
        <v>0.828125</v>
      </c>
      <c r="X50" s="81">
        <f t="shared" si="77"/>
        <v>0.90625</v>
      </c>
      <c r="Y50" s="81">
        <f t="shared" si="77"/>
        <v>0.625</v>
      </c>
      <c r="Z50" s="81">
        <f t="shared" si="77"/>
        <v>1</v>
      </c>
      <c r="AA50" s="81">
        <f t="shared" si="77"/>
        <v>0.625</v>
      </c>
      <c r="AB50" s="81">
        <f t="shared" si="77"/>
        <v>0.8125</v>
      </c>
      <c r="AC50" s="81">
        <f t="shared" si="77"/>
        <v>0</v>
      </c>
      <c r="AD50" s="81">
        <f t="shared" si="77"/>
        <v>0.96875</v>
      </c>
      <c r="AE50" s="81">
        <f t="shared" si="77"/>
        <v>0.96875</v>
      </c>
      <c r="AF50" s="81">
        <f t="shared" si="77"/>
        <v>0.375</v>
      </c>
      <c r="AG50" s="81">
        <f t="shared" si="77"/>
        <v>0.15625</v>
      </c>
      <c r="AH50" s="81">
        <f t="shared" si="77"/>
        <v>0.625</v>
      </c>
      <c r="AI50" s="81">
        <f t="shared" si="77"/>
        <v>0.28125</v>
      </c>
      <c r="AJ50" s="81">
        <f t="shared" si="77"/>
        <v>0.34375</v>
      </c>
      <c r="AK50" s="81">
        <f t="shared" si="77"/>
        <v>0.1875</v>
      </c>
      <c r="AL50" s="81">
        <f t="shared" si="77"/>
        <v>0.375</v>
      </c>
      <c r="AM50" s="81">
        <f t="shared" si="77"/>
        <v>0.71875</v>
      </c>
      <c r="AN50" s="81">
        <f t="shared" si="77"/>
        <v>0.34375</v>
      </c>
      <c r="AO50" s="81">
        <f t="shared" si="77"/>
        <v>0.28125</v>
      </c>
      <c r="AP50" s="81">
        <f t="shared" si="77"/>
        <v>0.375</v>
      </c>
      <c r="AQ50" s="81">
        <f t="shared" si="77"/>
        <v>0.96875</v>
      </c>
      <c r="AR50" s="81">
        <f t="shared" si="77"/>
        <v>0.96875</v>
      </c>
      <c r="AS50" s="81">
        <f t="shared" si="77"/>
        <v>0.90625</v>
      </c>
      <c r="AT50" s="81">
        <f t="shared" si="77"/>
        <v>0.46875</v>
      </c>
      <c r="AU50" s="81">
        <f t="shared" si="77"/>
        <v>0.3125</v>
      </c>
      <c r="AV50" s="81">
        <f t="shared" si="77"/>
        <v>0.6875</v>
      </c>
      <c r="AW50" s="81">
        <f t="shared" si="77"/>
        <v>0.75</v>
      </c>
      <c r="AX50" s="81">
        <f t="shared" si="77"/>
        <v>0.625</v>
      </c>
      <c r="AY50" s="81">
        <f t="shared" si="77"/>
        <v>0.9375</v>
      </c>
      <c r="AZ50" s="81">
        <f t="shared" si="77"/>
        <v>0.96875</v>
      </c>
      <c r="BA50" s="81">
        <f t="shared" si="77"/>
        <v>0.9375</v>
      </c>
      <c r="BB50" s="81">
        <f t="shared" si="77"/>
        <v>1</v>
      </c>
      <c r="BC50" s="81">
        <f t="shared" si="77"/>
        <v>0.65625</v>
      </c>
      <c r="BD50" s="81">
        <f t="shared" si="77"/>
        <v>0.78125</v>
      </c>
      <c r="BE50" s="81">
        <f t="shared" si="77"/>
        <v>0.84375</v>
      </c>
      <c r="BF50" s="81">
        <f t="shared" si="77"/>
        <v>9.375E-2</v>
      </c>
      <c r="BG50" s="81">
        <f t="shared" si="77"/>
        <v>0.40625</v>
      </c>
      <c r="BH50" s="81">
        <f t="shared" si="77"/>
        <v>0.59375</v>
      </c>
      <c r="BI50" s="81">
        <f t="shared" si="77"/>
        <v>0.375</v>
      </c>
      <c r="BJ50" s="81">
        <f t="shared" si="77"/>
        <v>0.21875</v>
      </c>
      <c r="BK50" s="81">
        <f t="shared" si="77"/>
        <v>0.84375</v>
      </c>
      <c r="BL50" s="81">
        <f t="shared" si="77"/>
        <v>0.96875</v>
      </c>
      <c r="BM50" s="81">
        <f t="shared" si="77"/>
        <v>0.77187500000000009</v>
      </c>
      <c r="BN50" s="81">
        <f t="shared" si="77"/>
        <v>0.75</v>
      </c>
      <c r="BO50" s="81">
        <f t="shared" si="77"/>
        <v>1</v>
      </c>
      <c r="BP50" s="81">
        <f t="shared" si="77"/>
        <v>0.875</v>
      </c>
      <c r="BQ50" s="81">
        <f t="shared" ref="BQ50:BW50" si="78">(BQ49-63)/32</f>
        <v>0.8125</v>
      </c>
      <c r="BR50" s="81">
        <f t="shared" si="78"/>
        <v>0.875</v>
      </c>
      <c r="BS50" s="81">
        <f t="shared" si="78"/>
        <v>0.9375</v>
      </c>
      <c r="BT50" s="81">
        <f t="shared" si="78"/>
        <v>0.87187500000000018</v>
      </c>
      <c r="BU50" s="81">
        <f t="shared" si="78"/>
        <v>0.9375</v>
      </c>
      <c r="BV50" s="81">
        <f t="shared" si="78"/>
        <v>0.84375</v>
      </c>
      <c r="BW50" s="81">
        <f t="shared" si="78"/>
        <v>0.90625</v>
      </c>
      <c r="BZ50" s="81">
        <f t="shared" si="12"/>
        <v>48.034375000000004</v>
      </c>
    </row>
    <row r="51" spans="1:81" s="81" customFormat="1" ht="18.75">
      <c r="A51" s="114"/>
      <c r="C51" s="6" t="s">
        <v>38</v>
      </c>
      <c r="D51" s="81">
        <f>D50/48.03438</f>
        <v>1.1059786761065721E-2</v>
      </c>
      <c r="E51" s="81">
        <f t="shared" ref="E51:BP51" si="79">E50/48.03438</f>
        <v>1.3011513836547906E-2</v>
      </c>
      <c r="F51" s="81">
        <f t="shared" si="79"/>
        <v>1.4963240912030093E-2</v>
      </c>
      <c r="G51" s="81">
        <f t="shared" si="79"/>
        <v>2.0167846446649255E-2</v>
      </c>
      <c r="H51" s="81">
        <f t="shared" si="79"/>
        <v>2.081842213847665E-2</v>
      </c>
      <c r="I51" s="81">
        <f t="shared" si="79"/>
        <v>2.0167846446649255E-2</v>
      </c>
      <c r="J51" s="81">
        <f t="shared" si="79"/>
        <v>1.8216119371167069E-2</v>
      </c>
      <c r="K51" s="81">
        <f t="shared" si="79"/>
        <v>1.8216119371167069E-2</v>
      </c>
      <c r="L51" s="81">
        <f t="shared" si="79"/>
        <v>1.9517270754821861E-2</v>
      </c>
      <c r="M51" s="81">
        <f t="shared" si="79"/>
        <v>1.9517270754821861E-2</v>
      </c>
      <c r="N51" s="81">
        <f t="shared" si="79"/>
        <v>1.8866695062994463E-2</v>
      </c>
      <c r="O51" s="81">
        <f t="shared" si="79"/>
        <v>3.9034541509643719E-3</v>
      </c>
      <c r="P51" s="81">
        <f t="shared" si="79"/>
        <v>1.9517270754821859E-3</v>
      </c>
      <c r="Q51" s="81">
        <f t="shared" si="79"/>
        <v>5.2046055346191625E-3</v>
      </c>
      <c r="R51" s="81">
        <f t="shared" si="79"/>
        <v>3.2528784591369765E-3</v>
      </c>
      <c r="S51" s="81">
        <f t="shared" si="79"/>
        <v>1.5613816603857487E-2</v>
      </c>
      <c r="T51" s="81">
        <f t="shared" si="79"/>
        <v>1.5613816603857487E-2</v>
      </c>
      <c r="U51" s="81">
        <f t="shared" si="79"/>
        <v>5.8551812264465578E-3</v>
      </c>
      <c r="V51" s="81">
        <f t="shared" si="79"/>
        <v>1.1059786761065721E-2</v>
      </c>
      <c r="W51" s="81">
        <f t="shared" si="79"/>
        <v>1.7240255833425977E-2</v>
      </c>
      <c r="X51" s="81">
        <f t="shared" si="79"/>
        <v>1.8866695062994463E-2</v>
      </c>
      <c r="Y51" s="81">
        <f t="shared" si="79"/>
        <v>1.3011513836547906E-2</v>
      </c>
      <c r="Z51" s="81">
        <f t="shared" si="79"/>
        <v>2.081842213847665E-2</v>
      </c>
      <c r="AA51" s="81">
        <f t="shared" si="79"/>
        <v>1.3011513836547906E-2</v>
      </c>
      <c r="AB51" s="81">
        <f t="shared" si="79"/>
        <v>1.691496798751228E-2</v>
      </c>
      <c r="AC51" s="81">
        <f t="shared" si="79"/>
        <v>0</v>
      </c>
      <c r="AD51" s="81">
        <f t="shared" si="79"/>
        <v>2.0167846446649255E-2</v>
      </c>
      <c r="AE51" s="81">
        <f t="shared" si="79"/>
        <v>2.0167846446649255E-2</v>
      </c>
      <c r="AF51" s="81">
        <f t="shared" si="79"/>
        <v>7.8069083019287437E-3</v>
      </c>
      <c r="AG51" s="81">
        <f t="shared" si="79"/>
        <v>3.2528784591369765E-3</v>
      </c>
      <c r="AH51" s="81">
        <f t="shared" si="79"/>
        <v>1.3011513836547906E-2</v>
      </c>
      <c r="AI51" s="81">
        <f t="shared" si="79"/>
        <v>5.8551812264465578E-3</v>
      </c>
      <c r="AJ51" s="81">
        <f t="shared" si="79"/>
        <v>7.1563326101013484E-3</v>
      </c>
      <c r="AK51" s="81">
        <f t="shared" si="79"/>
        <v>3.9034541509643719E-3</v>
      </c>
      <c r="AL51" s="81">
        <f t="shared" si="79"/>
        <v>7.8069083019287437E-3</v>
      </c>
      <c r="AM51" s="81">
        <f t="shared" si="79"/>
        <v>1.4963240912030093E-2</v>
      </c>
      <c r="AN51" s="81">
        <f t="shared" si="79"/>
        <v>7.1563326101013484E-3</v>
      </c>
      <c r="AO51" s="81">
        <f t="shared" si="79"/>
        <v>5.8551812264465578E-3</v>
      </c>
      <c r="AP51" s="81">
        <f t="shared" si="79"/>
        <v>7.8069083019287437E-3</v>
      </c>
      <c r="AQ51" s="81">
        <f t="shared" si="79"/>
        <v>2.0167846446649255E-2</v>
      </c>
      <c r="AR51" s="81">
        <f t="shared" si="79"/>
        <v>2.0167846446649255E-2</v>
      </c>
      <c r="AS51" s="81">
        <f t="shared" si="79"/>
        <v>1.8866695062994463E-2</v>
      </c>
      <c r="AT51" s="81">
        <f t="shared" si="79"/>
        <v>9.7586353774109305E-3</v>
      </c>
      <c r="AU51" s="81">
        <f t="shared" si="79"/>
        <v>6.5057569182739531E-3</v>
      </c>
      <c r="AV51" s="81">
        <f t="shared" si="79"/>
        <v>1.4312665220202697E-2</v>
      </c>
      <c r="AW51" s="81">
        <f t="shared" si="79"/>
        <v>1.5613816603857487E-2</v>
      </c>
      <c r="AX51" s="81">
        <f t="shared" si="79"/>
        <v>1.3011513836547906E-2</v>
      </c>
      <c r="AY51" s="81">
        <f t="shared" si="79"/>
        <v>1.9517270754821861E-2</v>
      </c>
      <c r="AZ51" s="81">
        <f t="shared" si="79"/>
        <v>2.0167846446649255E-2</v>
      </c>
      <c r="BA51" s="81">
        <f t="shared" si="79"/>
        <v>1.9517270754821861E-2</v>
      </c>
      <c r="BB51" s="81">
        <f t="shared" si="79"/>
        <v>2.081842213847665E-2</v>
      </c>
      <c r="BC51" s="81">
        <f t="shared" si="79"/>
        <v>1.3662089528375302E-2</v>
      </c>
      <c r="BD51" s="81">
        <f t="shared" si="79"/>
        <v>1.6264392295684882E-2</v>
      </c>
      <c r="BE51" s="81">
        <f t="shared" si="79"/>
        <v>1.7565543679339674E-2</v>
      </c>
      <c r="BF51" s="81">
        <f t="shared" si="79"/>
        <v>1.9517270754821859E-3</v>
      </c>
      <c r="BG51" s="81">
        <f t="shared" si="79"/>
        <v>8.4574839937561399E-3</v>
      </c>
      <c r="BH51" s="81">
        <f t="shared" si="79"/>
        <v>1.2360938144720512E-2</v>
      </c>
      <c r="BI51" s="81">
        <f t="shared" si="79"/>
        <v>7.8069083019287437E-3</v>
      </c>
      <c r="BJ51" s="81">
        <f t="shared" si="79"/>
        <v>4.5540298427917672E-3</v>
      </c>
      <c r="BK51" s="81">
        <f t="shared" si="79"/>
        <v>1.7565543679339674E-2</v>
      </c>
      <c r="BL51" s="81">
        <f t="shared" si="79"/>
        <v>2.0167846446649255E-2</v>
      </c>
      <c r="BM51" s="81">
        <f t="shared" si="79"/>
        <v>1.6069219588136667E-2</v>
      </c>
      <c r="BN51" s="81">
        <f t="shared" si="79"/>
        <v>1.5613816603857487E-2</v>
      </c>
      <c r="BO51" s="81">
        <f t="shared" si="79"/>
        <v>2.081842213847665E-2</v>
      </c>
      <c r="BP51" s="81">
        <f t="shared" si="79"/>
        <v>1.8216119371167069E-2</v>
      </c>
      <c r="BQ51" s="81">
        <f t="shared" ref="BQ51:BW51" si="80">BQ50/48.03438</f>
        <v>1.691496798751228E-2</v>
      </c>
      <c r="BR51" s="81">
        <f t="shared" si="80"/>
        <v>1.8216119371167069E-2</v>
      </c>
      <c r="BS51" s="81">
        <f t="shared" si="80"/>
        <v>1.9517270754821861E-2</v>
      </c>
      <c r="BT51" s="81">
        <f t="shared" si="80"/>
        <v>1.8151061801984333E-2</v>
      </c>
      <c r="BU51" s="81">
        <f t="shared" si="80"/>
        <v>1.9517270754821861E-2</v>
      </c>
      <c r="BV51" s="81">
        <f t="shared" si="80"/>
        <v>1.7565543679339674E-2</v>
      </c>
      <c r="BW51" s="81">
        <f t="shared" si="80"/>
        <v>1.8866695062994463E-2</v>
      </c>
    </row>
    <row r="52" spans="1:81" s="81" customFormat="1" ht="18.75">
      <c r="A52" s="114"/>
      <c r="C52" s="6" t="s">
        <v>39</v>
      </c>
      <c r="D52" s="81">
        <f>LN(D51)</f>
        <v>-4.5044395632667866</v>
      </c>
      <c r="E52" s="81">
        <f t="shared" ref="E52:BP52" si="81">LN(E51)</f>
        <v>-4.3419206337690115</v>
      </c>
      <c r="F52" s="81">
        <f t="shared" si="81"/>
        <v>-4.2021586913938531</v>
      </c>
      <c r="G52" s="81">
        <f t="shared" si="81"/>
        <v>-3.9036657028378561</v>
      </c>
      <c r="H52" s="81">
        <f t="shared" si="81"/>
        <v>-3.8719170045232758</v>
      </c>
      <c r="I52" s="81">
        <f t="shared" si="81"/>
        <v>-3.9036657028378561</v>
      </c>
      <c r="J52" s="81">
        <f t="shared" si="81"/>
        <v>-4.0054483971477985</v>
      </c>
      <c r="K52" s="81">
        <f t="shared" si="81"/>
        <v>-4.0054483971477985</v>
      </c>
      <c r="L52" s="81">
        <f t="shared" si="81"/>
        <v>-3.9364555256608469</v>
      </c>
      <c r="M52" s="81">
        <f t="shared" si="81"/>
        <v>-3.9364555256608469</v>
      </c>
      <c r="N52" s="81">
        <f t="shared" si="81"/>
        <v>-3.9703570773365287</v>
      </c>
      <c r="O52" s="81">
        <f t="shared" si="81"/>
        <v>-5.5458934380949474</v>
      </c>
      <c r="P52" s="81">
        <f t="shared" si="81"/>
        <v>-6.2390406186548928</v>
      </c>
      <c r="Q52" s="81">
        <f t="shared" si="81"/>
        <v>-5.2582113656431666</v>
      </c>
      <c r="R52" s="81">
        <f t="shared" si="81"/>
        <v>-5.7282149948889023</v>
      </c>
      <c r="S52" s="81">
        <f t="shared" si="81"/>
        <v>-4.1595990769750566</v>
      </c>
      <c r="T52" s="81">
        <f t="shared" si="81"/>
        <v>-4.1595990769750566</v>
      </c>
      <c r="U52" s="81">
        <f t="shared" si="81"/>
        <v>-5.1404283299867828</v>
      </c>
      <c r="V52" s="81">
        <f t="shared" si="81"/>
        <v>-4.5044395632667866</v>
      </c>
      <c r="W52" s="81">
        <f t="shared" si="81"/>
        <v>-4.0605081743308258</v>
      </c>
      <c r="X52" s="81">
        <f t="shared" si="81"/>
        <v>-3.9703570773365287</v>
      </c>
      <c r="Y52" s="81">
        <f t="shared" si="81"/>
        <v>-4.3419206337690115</v>
      </c>
      <c r="Z52" s="81">
        <f t="shared" si="81"/>
        <v>-3.8719170045232758</v>
      </c>
      <c r="AA52" s="81">
        <f t="shared" si="81"/>
        <v>-4.3419206337690115</v>
      </c>
      <c r="AB52" s="81">
        <f t="shared" si="81"/>
        <v>-4.0795563693015202</v>
      </c>
      <c r="AC52" s="81">
        <v>0</v>
      </c>
      <c r="AD52" s="81">
        <f t="shared" si="81"/>
        <v>-3.9036657028378561</v>
      </c>
      <c r="AE52" s="81">
        <f t="shared" si="81"/>
        <v>-3.9036657028378561</v>
      </c>
      <c r="AF52" s="81">
        <f t="shared" si="81"/>
        <v>-4.852746257535002</v>
      </c>
      <c r="AG52" s="81">
        <f t="shared" si="81"/>
        <v>-5.7282149948889023</v>
      </c>
      <c r="AH52" s="81">
        <f t="shared" si="81"/>
        <v>-4.3419206337690115</v>
      </c>
      <c r="AI52" s="81">
        <f t="shared" si="81"/>
        <v>-5.1404283299867828</v>
      </c>
      <c r="AJ52" s="81">
        <f t="shared" si="81"/>
        <v>-4.9397576345246321</v>
      </c>
      <c r="AK52" s="81">
        <f t="shared" si="81"/>
        <v>-5.5458934380949474</v>
      </c>
      <c r="AL52" s="81">
        <f t="shared" si="81"/>
        <v>-4.852746257535002</v>
      </c>
      <c r="AM52" s="81">
        <f t="shared" si="81"/>
        <v>-4.2021586913938531</v>
      </c>
      <c r="AN52" s="81">
        <f t="shared" si="81"/>
        <v>-4.9397576345246321</v>
      </c>
      <c r="AO52" s="81">
        <f t="shared" si="81"/>
        <v>-5.1404283299867828</v>
      </c>
      <c r="AP52" s="81">
        <f t="shared" si="81"/>
        <v>-4.852746257535002</v>
      </c>
      <c r="AQ52" s="81">
        <f t="shared" si="81"/>
        <v>-3.9036657028378561</v>
      </c>
      <c r="AR52" s="81">
        <f t="shared" si="81"/>
        <v>-3.9036657028378561</v>
      </c>
      <c r="AS52" s="81">
        <f t="shared" si="81"/>
        <v>-3.9703570773365287</v>
      </c>
      <c r="AT52" s="81">
        <f t="shared" si="81"/>
        <v>-4.6296027062207923</v>
      </c>
      <c r="AU52" s="81">
        <f t="shared" si="81"/>
        <v>-5.0350678143289569</v>
      </c>
      <c r="AV52" s="81">
        <f t="shared" si="81"/>
        <v>-4.2466104539646867</v>
      </c>
      <c r="AW52" s="81">
        <f t="shared" si="81"/>
        <v>-4.1595990769750566</v>
      </c>
      <c r="AX52" s="81">
        <f t="shared" si="81"/>
        <v>-4.3419206337690115</v>
      </c>
      <c r="AY52" s="81">
        <f t="shared" si="81"/>
        <v>-3.9364555256608469</v>
      </c>
      <c r="AZ52" s="81">
        <f t="shared" si="81"/>
        <v>-3.9036657028378561</v>
      </c>
      <c r="BA52" s="81">
        <f t="shared" si="81"/>
        <v>-3.9364555256608469</v>
      </c>
      <c r="BB52" s="81">
        <f t="shared" si="81"/>
        <v>-3.8719170045232758</v>
      </c>
      <c r="BC52" s="81">
        <f t="shared" si="81"/>
        <v>-4.2931304695995793</v>
      </c>
      <c r="BD52" s="81">
        <f t="shared" si="81"/>
        <v>-4.1187770824548018</v>
      </c>
      <c r="BE52" s="81">
        <f t="shared" si="81"/>
        <v>-4.0418160413186737</v>
      </c>
      <c r="BF52" s="81">
        <f t="shared" si="81"/>
        <v>-6.2390406186548928</v>
      </c>
      <c r="BG52" s="81">
        <f t="shared" si="81"/>
        <v>-4.7727035498614656</v>
      </c>
      <c r="BH52" s="81">
        <f t="shared" si="81"/>
        <v>-4.3932139281565616</v>
      </c>
      <c r="BI52" s="81">
        <f t="shared" si="81"/>
        <v>-4.852746257535002</v>
      </c>
      <c r="BJ52" s="81">
        <f t="shared" si="81"/>
        <v>-5.3917427582676893</v>
      </c>
      <c r="BK52" s="81">
        <f t="shared" si="81"/>
        <v>-4.0418160413186737</v>
      </c>
      <c r="BL52" s="81">
        <f t="shared" si="81"/>
        <v>-3.9036657028378561</v>
      </c>
      <c r="BM52" s="81">
        <f t="shared" si="81"/>
        <v>-4.1308496636890712</v>
      </c>
      <c r="BN52" s="81">
        <f t="shared" si="81"/>
        <v>-4.1595990769750566</v>
      </c>
      <c r="BO52" s="81">
        <f t="shared" si="81"/>
        <v>-3.8719170045232758</v>
      </c>
      <c r="BP52" s="81">
        <f t="shared" si="81"/>
        <v>-4.0054483971477985</v>
      </c>
      <c r="BQ52" s="81">
        <f t="shared" ref="BQ52:BW52" si="82">LN(BQ51)</f>
        <v>-4.0795563693015202</v>
      </c>
      <c r="BR52" s="81">
        <f t="shared" si="82"/>
        <v>-4.0054483971477985</v>
      </c>
      <c r="BS52" s="81">
        <f t="shared" si="82"/>
        <v>-3.9364555256608469</v>
      </c>
      <c r="BT52" s="81">
        <f t="shared" si="82"/>
        <v>-4.0090262184956824</v>
      </c>
      <c r="BU52" s="81">
        <f t="shared" si="82"/>
        <v>-3.9364555256608469</v>
      </c>
      <c r="BV52" s="81">
        <f t="shared" si="82"/>
        <v>-4.0418160413186737</v>
      </c>
      <c r="BW52" s="81">
        <f t="shared" si="82"/>
        <v>-3.9703570773365287</v>
      </c>
    </row>
    <row r="53" spans="1:81" s="81" customFormat="1">
      <c r="A53" s="114"/>
      <c r="C53" s="6" t="s">
        <v>244</v>
      </c>
      <c r="D53" s="81">
        <f>-D51*D52</f>
        <v>4.9818141047838667E-2</v>
      </c>
      <c r="E53" s="81">
        <f t="shared" ref="E53:BP53" si="83">-E51*E52</f>
        <v>5.6494960403478345E-2</v>
      </c>
      <c r="F53" s="81">
        <f t="shared" si="83"/>
        <v>6.2877912849907347E-2</v>
      </c>
      <c r="G53" s="81">
        <f t="shared" si="83"/>
        <v>7.8728530473885019E-2</v>
      </c>
      <c r="H53" s="81">
        <f t="shared" si="83"/>
        <v>8.060720268531156E-2</v>
      </c>
      <c r="I53" s="81">
        <f t="shared" si="83"/>
        <v>7.8728530473885019E-2</v>
      </c>
      <c r="J53" s="81">
        <f t="shared" si="83"/>
        <v>7.2963726137494106E-2</v>
      </c>
      <c r="K53" s="81">
        <f t="shared" si="83"/>
        <v>7.2963726137494106E-2</v>
      </c>
      <c r="L53" s="81">
        <f t="shared" si="83"/>
        <v>7.682886830863736E-2</v>
      </c>
      <c r="M53" s="81">
        <f t="shared" si="83"/>
        <v>7.682886830863736E-2</v>
      </c>
      <c r="N53" s="81">
        <f t="shared" si="83"/>
        <v>7.4907516269310206E-2</v>
      </c>
      <c r="O53" s="81">
        <f t="shared" si="83"/>
        <v>2.1648140761737794E-2</v>
      </c>
      <c r="P53" s="81">
        <f t="shared" si="83"/>
        <v>1.2176904500461883E-2</v>
      </c>
      <c r="Q53" s="81">
        <f t="shared" si="83"/>
        <v>2.7366915975823809E-2</v>
      </c>
      <c r="R53" s="81">
        <f t="shared" si="83"/>
        <v>1.8633187166179538E-2</v>
      </c>
      <c r="S53" s="81">
        <f t="shared" si="83"/>
        <v>6.4947217133463422E-2</v>
      </c>
      <c r="T53" s="81">
        <f t="shared" si="83"/>
        <v>6.4947217133463422E-2</v>
      </c>
      <c r="U53" s="81">
        <f t="shared" si="83"/>
        <v>3.0098139453632641E-2</v>
      </c>
      <c r="V53" s="81">
        <f t="shared" si="83"/>
        <v>4.9818141047838667E-2</v>
      </c>
      <c r="W53" s="81">
        <f t="shared" si="83"/>
        <v>7.0004199739180886E-2</v>
      </c>
      <c r="X53" s="81">
        <f t="shared" si="83"/>
        <v>7.4907516269310206E-2</v>
      </c>
      <c r="Y53" s="81">
        <f t="shared" si="83"/>
        <v>5.6494960403478345E-2</v>
      </c>
      <c r="Z53" s="81">
        <f t="shared" si="83"/>
        <v>8.060720268531156E-2</v>
      </c>
      <c r="AA53" s="81">
        <f t="shared" si="83"/>
        <v>5.6494960403478345E-2</v>
      </c>
      <c r="AB53" s="81">
        <f t="shared" si="83"/>
        <v>6.9005565389987034E-2</v>
      </c>
      <c r="AC53" s="81">
        <f t="shared" si="83"/>
        <v>0</v>
      </c>
      <c r="AD53" s="81">
        <f t="shared" si="83"/>
        <v>7.8728530473885019E-2</v>
      </c>
      <c r="AE53" s="81">
        <f t="shared" si="83"/>
        <v>7.8728530473885019E-2</v>
      </c>
      <c r="AF53" s="81">
        <f t="shared" si="83"/>
        <v>3.7884945045103646E-2</v>
      </c>
      <c r="AG53" s="81">
        <f t="shared" si="83"/>
        <v>1.8633187166179538E-2</v>
      </c>
      <c r="AH53" s="81">
        <f t="shared" si="83"/>
        <v>5.6494960403478345E-2</v>
      </c>
      <c r="AI53" s="81">
        <f t="shared" si="83"/>
        <v>3.0098139453632641E-2</v>
      </c>
      <c r="AJ53" s="81">
        <f t="shared" si="83"/>
        <v>3.5350548645945723E-2</v>
      </c>
      <c r="AK53" s="81">
        <f t="shared" si="83"/>
        <v>2.1648140761737794E-2</v>
      </c>
      <c r="AL53" s="81">
        <f t="shared" si="83"/>
        <v>3.7884945045103646E-2</v>
      </c>
      <c r="AM53" s="81">
        <f t="shared" si="83"/>
        <v>6.2877912849907347E-2</v>
      </c>
      <c r="AN53" s="81">
        <f t="shared" si="83"/>
        <v>3.5350548645945723E-2</v>
      </c>
      <c r="AO53" s="81">
        <f t="shared" si="83"/>
        <v>3.0098139453632641E-2</v>
      </c>
      <c r="AP53" s="81">
        <f t="shared" si="83"/>
        <v>3.7884945045103646E-2</v>
      </c>
      <c r="AQ53" s="81">
        <f t="shared" si="83"/>
        <v>7.8728530473885019E-2</v>
      </c>
      <c r="AR53" s="81">
        <f t="shared" si="83"/>
        <v>7.8728530473885019E-2</v>
      </c>
      <c r="AS53" s="81">
        <f t="shared" si="83"/>
        <v>7.4907516269310206E-2</v>
      </c>
      <c r="AT53" s="81">
        <f t="shared" si="83"/>
        <v>4.5178604752283608E-2</v>
      </c>
      <c r="AU53" s="81">
        <f t="shared" si="83"/>
        <v>3.2756927267049124E-2</v>
      </c>
      <c r="AV53" s="81">
        <f t="shared" si="83"/>
        <v>6.0780313748209559E-2</v>
      </c>
      <c r="AW53" s="81">
        <f t="shared" si="83"/>
        <v>6.4947217133463422E-2</v>
      </c>
      <c r="AX53" s="81">
        <f t="shared" si="83"/>
        <v>5.6494960403478345E-2</v>
      </c>
      <c r="AY53" s="81">
        <f t="shared" si="83"/>
        <v>7.682886830863736E-2</v>
      </c>
      <c r="AZ53" s="81">
        <f t="shared" si="83"/>
        <v>7.8728530473885019E-2</v>
      </c>
      <c r="BA53" s="81">
        <f t="shared" si="83"/>
        <v>7.682886830863736E-2</v>
      </c>
      <c r="BB53" s="81">
        <f t="shared" si="83"/>
        <v>8.060720268531156E-2</v>
      </c>
      <c r="BC53" s="81">
        <f t="shared" si="83"/>
        <v>5.8653132832665357E-2</v>
      </c>
      <c r="BD53" s="81">
        <f t="shared" si="83"/>
        <v>6.6989406247521338E-2</v>
      </c>
      <c r="BE53" s="81">
        <f t="shared" si="83"/>
        <v>7.0996696217638933E-2</v>
      </c>
      <c r="BF53" s="81">
        <f t="shared" si="83"/>
        <v>1.2176904500461883E-2</v>
      </c>
      <c r="BG53" s="81">
        <f t="shared" si="83"/>
        <v>4.0365063879896454E-2</v>
      </c>
      <c r="BH53" s="81">
        <f t="shared" si="83"/>
        <v>5.4304245622467884E-2</v>
      </c>
      <c r="BI53" s="81">
        <f t="shared" si="83"/>
        <v>3.7884945045103646E-2</v>
      </c>
      <c r="BJ53" s="81">
        <f t="shared" si="83"/>
        <v>2.4554157425807455E-2</v>
      </c>
      <c r="BK53" s="81">
        <f t="shared" si="83"/>
        <v>7.0996696217638933E-2</v>
      </c>
      <c r="BL53" s="81">
        <f t="shared" si="83"/>
        <v>7.8728530473885019E-2</v>
      </c>
      <c r="BM53" s="81">
        <f t="shared" si="83"/>
        <v>6.6379530331400191E-2</v>
      </c>
      <c r="BN53" s="81">
        <f t="shared" si="83"/>
        <v>6.4947217133463422E-2</v>
      </c>
      <c r="BO53" s="81">
        <f t="shared" si="83"/>
        <v>8.060720268531156E-2</v>
      </c>
      <c r="BP53" s="81">
        <f t="shared" si="83"/>
        <v>7.2963726137494106E-2</v>
      </c>
      <c r="BQ53" s="81">
        <f t="shared" ref="BQ53:BW53" si="84">-BQ51*BQ52</f>
        <v>6.9005565389987034E-2</v>
      </c>
      <c r="BR53" s="81">
        <f t="shared" si="84"/>
        <v>7.2963726137494106E-2</v>
      </c>
      <c r="BS53" s="81">
        <f t="shared" si="84"/>
        <v>7.682886830863736E-2</v>
      </c>
      <c r="BT53" s="81">
        <f t="shared" si="84"/>
        <v>7.2768082657690678E-2</v>
      </c>
      <c r="BU53" s="81">
        <f t="shared" si="84"/>
        <v>7.682886830863736E-2</v>
      </c>
      <c r="BV53" s="81">
        <f t="shared" si="84"/>
        <v>7.0996696217638933E-2</v>
      </c>
      <c r="BW53" s="81">
        <f t="shared" si="84"/>
        <v>7.4907516269310206E-2</v>
      </c>
      <c r="CA53" s="81">
        <f t="shared" si="19"/>
        <v>4.1609245729609547</v>
      </c>
      <c r="CB53" s="81">
        <f t="shared" si="20"/>
        <v>0.97293652881963544</v>
      </c>
      <c r="CC53" s="81">
        <f t="shared" si="21"/>
        <v>5.6756314861860484E-3</v>
      </c>
    </row>
    <row r="54" spans="1:81" ht="14.25">
      <c r="A54" s="114"/>
      <c r="B54" s="92" t="s">
        <v>70</v>
      </c>
      <c r="C54" s="92" t="s">
        <v>71</v>
      </c>
      <c r="D54" s="81">
        <v>9.1</v>
      </c>
      <c r="E54" s="81">
        <v>7.2</v>
      </c>
      <c r="F54" s="81">
        <v>8.4</v>
      </c>
      <c r="G54" s="81">
        <v>2.6</v>
      </c>
      <c r="H54" s="81">
        <v>1.8</v>
      </c>
      <c r="I54" s="81">
        <v>2</v>
      </c>
      <c r="J54" s="81">
        <v>3.9</v>
      </c>
      <c r="K54" s="81">
        <v>4</v>
      </c>
      <c r="L54" s="81">
        <v>1.8</v>
      </c>
      <c r="M54" s="81">
        <v>2</v>
      </c>
      <c r="N54" s="81">
        <v>2.9</v>
      </c>
      <c r="O54" s="81">
        <v>12.2</v>
      </c>
      <c r="P54" s="81">
        <v>15.3</v>
      </c>
      <c r="Q54" s="81">
        <v>7.2</v>
      </c>
      <c r="R54" s="81">
        <v>15</v>
      </c>
      <c r="S54" s="81">
        <v>4.2</v>
      </c>
      <c r="T54" s="81">
        <v>4.2</v>
      </c>
      <c r="U54" s="81">
        <v>11.2</v>
      </c>
      <c r="V54" s="81">
        <v>8.8000000000000007</v>
      </c>
      <c r="W54" s="81">
        <v>7.2</v>
      </c>
      <c r="X54" s="81">
        <v>5</v>
      </c>
      <c r="Y54" s="81">
        <v>4.9000000000000004</v>
      </c>
      <c r="Z54" s="81">
        <v>1.3</v>
      </c>
      <c r="AA54" s="81">
        <v>4.7</v>
      </c>
      <c r="AB54" s="81">
        <v>3.8</v>
      </c>
      <c r="AC54" s="81">
        <v>4.7</v>
      </c>
      <c r="AD54" s="81">
        <v>2.4</v>
      </c>
      <c r="AE54" s="81">
        <v>1.9</v>
      </c>
      <c r="AF54" s="81">
        <v>10.6</v>
      </c>
      <c r="AG54" s="81">
        <v>4.9000000000000004</v>
      </c>
      <c r="AH54" s="81">
        <v>7.9</v>
      </c>
      <c r="AI54" s="81">
        <v>5.7</v>
      </c>
      <c r="AJ54" s="81">
        <v>7.3</v>
      </c>
      <c r="AK54" s="81">
        <v>9.1999999999999993</v>
      </c>
      <c r="AL54" s="81">
        <v>6.5</v>
      </c>
      <c r="AM54" s="81">
        <v>7.3</v>
      </c>
      <c r="AN54" s="81">
        <v>9.1</v>
      </c>
      <c r="AO54" s="81">
        <v>11.2</v>
      </c>
      <c r="AP54" s="81">
        <v>6.9</v>
      </c>
      <c r="AQ54" s="81">
        <v>3.8</v>
      </c>
      <c r="AR54" s="81">
        <v>2.2999999999999998</v>
      </c>
      <c r="AS54" s="81">
        <v>4.4000000000000004</v>
      </c>
      <c r="AT54" s="81">
        <v>7.1</v>
      </c>
      <c r="AU54" s="81">
        <v>12</v>
      </c>
      <c r="AV54" s="81">
        <v>8.5</v>
      </c>
      <c r="AW54" s="81">
        <v>6.3</v>
      </c>
      <c r="AX54" s="81">
        <v>11.46</v>
      </c>
      <c r="AY54" s="81">
        <v>3.3</v>
      </c>
      <c r="AZ54" s="81">
        <v>7.3</v>
      </c>
      <c r="BA54" s="81">
        <v>4.9000000000000004</v>
      </c>
      <c r="BB54" s="81">
        <v>3.3</v>
      </c>
      <c r="BC54" s="81">
        <v>6.6</v>
      </c>
      <c r="BD54" s="81">
        <v>2.4500000000000002</v>
      </c>
      <c r="BE54" s="81">
        <v>4.2</v>
      </c>
      <c r="BF54" s="81">
        <v>1.9</v>
      </c>
      <c r="BG54" s="81">
        <v>12.3</v>
      </c>
      <c r="BH54" s="81">
        <v>7.7</v>
      </c>
      <c r="BI54" s="81">
        <v>10.3</v>
      </c>
      <c r="BJ54" s="81">
        <v>14.5</v>
      </c>
      <c r="BK54" s="81">
        <v>4</v>
      </c>
      <c r="BL54" s="81">
        <v>2.8</v>
      </c>
      <c r="BM54" s="81">
        <v>5.8</v>
      </c>
      <c r="BN54" s="81">
        <v>8</v>
      </c>
      <c r="BO54" s="81">
        <v>2.7</v>
      </c>
      <c r="BP54" s="81">
        <v>4</v>
      </c>
      <c r="BQ54" s="81">
        <v>7.2</v>
      </c>
      <c r="BR54" s="81">
        <v>3.6</v>
      </c>
      <c r="BS54" s="81">
        <v>2.6</v>
      </c>
      <c r="BT54" s="81">
        <v>5.9</v>
      </c>
      <c r="BU54" s="81">
        <v>2.5</v>
      </c>
      <c r="BV54" s="81">
        <v>5.0999999999999996</v>
      </c>
      <c r="BW54" s="81">
        <v>4.5999999999999996</v>
      </c>
      <c r="BX54" s="81">
        <f t="shared" si="8"/>
        <v>15.3</v>
      </c>
      <c r="BY54" s="81">
        <f t="shared" si="9"/>
        <v>1.3</v>
      </c>
      <c r="BZ54" s="81"/>
      <c r="CA54" s="81"/>
      <c r="CB54" s="81"/>
      <c r="CC54" s="81"/>
    </row>
    <row r="55" spans="1:81" s="81" customFormat="1" ht="18.75">
      <c r="A55" s="114"/>
      <c r="C55" s="6" t="s">
        <v>37</v>
      </c>
      <c r="D55" s="81">
        <f>(D54-1.3)/14</f>
        <v>0.55714285714285716</v>
      </c>
      <c r="E55" s="81">
        <f t="shared" ref="E55:BP55" si="85">(E54-1.3)/14</f>
        <v>0.42142857142857143</v>
      </c>
      <c r="F55" s="81">
        <f t="shared" si="85"/>
        <v>0.50714285714285723</v>
      </c>
      <c r="G55" s="81">
        <f t="shared" si="85"/>
        <v>9.285714285714286E-2</v>
      </c>
      <c r="H55" s="81">
        <f t="shared" si="85"/>
        <v>3.5714285714285712E-2</v>
      </c>
      <c r="I55" s="81">
        <f t="shared" si="85"/>
        <v>4.9999999999999996E-2</v>
      </c>
      <c r="J55" s="81">
        <f t="shared" si="85"/>
        <v>0.18571428571428569</v>
      </c>
      <c r="K55" s="81">
        <f t="shared" si="85"/>
        <v>0.19285714285714287</v>
      </c>
      <c r="L55" s="81">
        <f t="shared" si="85"/>
        <v>3.5714285714285712E-2</v>
      </c>
      <c r="M55" s="81">
        <f t="shared" si="85"/>
        <v>4.9999999999999996E-2</v>
      </c>
      <c r="N55" s="81">
        <f t="shared" si="85"/>
        <v>0.11428571428571428</v>
      </c>
      <c r="O55" s="81">
        <f t="shared" si="85"/>
        <v>0.77857142857142847</v>
      </c>
      <c r="P55" s="81">
        <f t="shared" si="85"/>
        <v>1</v>
      </c>
      <c r="Q55" s="81">
        <f t="shared" si="85"/>
        <v>0.42142857142857143</v>
      </c>
      <c r="R55" s="81">
        <f t="shared" si="85"/>
        <v>0.97857142857142854</v>
      </c>
      <c r="S55" s="81">
        <f t="shared" si="85"/>
        <v>0.20714285714285716</v>
      </c>
      <c r="T55" s="81">
        <f t="shared" si="85"/>
        <v>0.20714285714285716</v>
      </c>
      <c r="U55" s="81">
        <f t="shared" si="85"/>
        <v>0.70714285714285707</v>
      </c>
      <c r="V55" s="81">
        <f t="shared" si="85"/>
        <v>0.53571428571428581</v>
      </c>
      <c r="W55" s="81">
        <f t="shared" si="85"/>
        <v>0.42142857142857143</v>
      </c>
      <c r="X55" s="81">
        <f t="shared" si="85"/>
        <v>0.26428571428571429</v>
      </c>
      <c r="Y55" s="81">
        <f t="shared" si="85"/>
        <v>0.25714285714285717</v>
      </c>
      <c r="Z55" s="81">
        <f t="shared" si="85"/>
        <v>0</v>
      </c>
      <c r="AA55" s="81">
        <f t="shared" si="85"/>
        <v>0.24285714285714288</v>
      </c>
      <c r="AB55" s="81">
        <f t="shared" si="85"/>
        <v>0.17857142857142858</v>
      </c>
      <c r="AC55" s="81">
        <f t="shared" si="85"/>
        <v>0.24285714285714288</v>
      </c>
      <c r="AD55" s="81">
        <f t="shared" si="85"/>
        <v>7.8571428571428556E-2</v>
      </c>
      <c r="AE55" s="81">
        <f t="shared" si="85"/>
        <v>4.2857142857142851E-2</v>
      </c>
      <c r="AF55" s="81">
        <f t="shared" si="85"/>
        <v>0.66428571428571426</v>
      </c>
      <c r="AG55" s="81">
        <f t="shared" si="85"/>
        <v>0.25714285714285717</v>
      </c>
      <c r="AH55" s="81">
        <f t="shared" si="85"/>
        <v>0.47142857142857147</v>
      </c>
      <c r="AI55" s="81">
        <f t="shared" si="85"/>
        <v>0.31428571428571433</v>
      </c>
      <c r="AJ55" s="81">
        <f t="shared" si="85"/>
        <v>0.42857142857142855</v>
      </c>
      <c r="AK55" s="81">
        <f t="shared" si="85"/>
        <v>0.56428571428571428</v>
      </c>
      <c r="AL55" s="81">
        <f t="shared" si="85"/>
        <v>0.37142857142857144</v>
      </c>
      <c r="AM55" s="81">
        <f t="shared" si="85"/>
        <v>0.42857142857142855</v>
      </c>
      <c r="AN55" s="81">
        <f t="shared" si="85"/>
        <v>0.55714285714285716</v>
      </c>
      <c r="AO55" s="81">
        <f t="shared" si="85"/>
        <v>0.70714285714285707</v>
      </c>
      <c r="AP55" s="81">
        <f t="shared" si="85"/>
        <v>0.4</v>
      </c>
      <c r="AQ55" s="81">
        <f t="shared" si="85"/>
        <v>0.17857142857142858</v>
      </c>
      <c r="AR55" s="81">
        <f t="shared" si="85"/>
        <v>7.1428571428571411E-2</v>
      </c>
      <c r="AS55" s="81">
        <f t="shared" si="85"/>
        <v>0.22142857142857147</v>
      </c>
      <c r="AT55" s="81">
        <f t="shared" si="85"/>
        <v>0.41428571428571426</v>
      </c>
      <c r="AU55" s="81">
        <f t="shared" si="85"/>
        <v>0.76428571428571423</v>
      </c>
      <c r="AV55" s="81">
        <f t="shared" si="85"/>
        <v>0.51428571428571435</v>
      </c>
      <c r="AW55" s="81">
        <f t="shared" si="85"/>
        <v>0.35714285714285715</v>
      </c>
      <c r="AX55" s="81">
        <f t="shared" si="85"/>
        <v>0.72571428571428576</v>
      </c>
      <c r="AY55" s="81">
        <f t="shared" si="85"/>
        <v>0.14285714285714285</v>
      </c>
      <c r="AZ55" s="81">
        <f t="shared" si="85"/>
        <v>0.42857142857142855</v>
      </c>
      <c r="BA55" s="81">
        <f t="shared" si="85"/>
        <v>0.25714285714285717</v>
      </c>
      <c r="BB55" s="81">
        <f t="shared" si="85"/>
        <v>0.14285714285714285</v>
      </c>
      <c r="BC55" s="81">
        <f t="shared" si="85"/>
        <v>0.37857142857142856</v>
      </c>
      <c r="BD55" s="81">
        <f t="shared" si="85"/>
        <v>8.2142857142857156E-2</v>
      </c>
      <c r="BE55" s="81">
        <f t="shared" si="85"/>
        <v>0.20714285714285716</v>
      </c>
      <c r="BF55" s="81">
        <f t="shared" si="85"/>
        <v>4.2857142857142851E-2</v>
      </c>
      <c r="BG55" s="81">
        <f t="shared" si="85"/>
        <v>0.7857142857142857</v>
      </c>
      <c r="BH55" s="81">
        <f t="shared" si="85"/>
        <v>0.45714285714285718</v>
      </c>
      <c r="BI55" s="81">
        <f t="shared" si="85"/>
        <v>0.6428571428571429</v>
      </c>
      <c r="BJ55" s="81">
        <f t="shared" si="85"/>
        <v>0.94285714285714284</v>
      </c>
      <c r="BK55" s="81">
        <f t="shared" si="85"/>
        <v>0.19285714285714287</v>
      </c>
      <c r="BL55" s="81">
        <f t="shared" si="85"/>
        <v>0.10714285714285712</v>
      </c>
      <c r="BM55" s="81">
        <f t="shared" si="85"/>
        <v>0.32142857142857145</v>
      </c>
      <c r="BN55" s="81">
        <f t="shared" si="85"/>
        <v>0.47857142857142859</v>
      </c>
      <c r="BO55" s="81">
        <f t="shared" si="85"/>
        <v>0.1</v>
      </c>
      <c r="BP55" s="81">
        <f t="shared" si="85"/>
        <v>0.19285714285714287</v>
      </c>
      <c r="BQ55" s="81">
        <f t="shared" ref="BQ55:BW55" si="86">(BQ54-1.3)/14</f>
        <v>0.42142857142857143</v>
      </c>
      <c r="BR55" s="81">
        <f t="shared" si="86"/>
        <v>0.16428571428571428</v>
      </c>
      <c r="BS55" s="81">
        <f t="shared" si="86"/>
        <v>9.285714285714286E-2</v>
      </c>
      <c r="BT55" s="81">
        <f t="shared" si="86"/>
        <v>0.32857142857142863</v>
      </c>
      <c r="BU55" s="81">
        <f t="shared" si="86"/>
        <v>8.5714285714285715E-2</v>
      </c>
      <c r="BV55" s="81">
        <f t="shared" si="86"/>
        <v>0.27142857142857141</v>
      </c>
      <c r="BW55" s="81">
        <f t="shared" si="86"/>
        <v>0.23571428571428571</v>
      </c>
      <c r="BZ55" s="81">
        <f t="shared" si="12"/>
        <v>24.72214285714286</v>
      </c>
    </row>
    <row r="56" spans="1:81" s="81" customFormat="1" ht="18.75">
      <c r="A56" s="114"/>
      <c r="C56" s="6" t="s">
        <v>38</v>
      </c>
      <c r="D56" s="81">
        <f>D55/24.72214</f>
        <v>2.2536190521648094E-2</v>
      </c>
      <c r="E56" s="81">
        <f t="shared" ref="E56:BP56" si="87">E55/24.72214</f>
        <v>1.7046605650990223E-2</v>
      </c>
      <c r="F56" s="81">
        <f t="shared" si="87"/>
        <v>2.0513711885089932E-2</v>
      </c>
      <c r="G56" s="81">
        <f t="shared" si="87"/>
        <v>3.7560317536080154E-3</v>
      </c>
      <c r="H56" s="81">
        <f t="shared" si="87"/>
        <v>1.4446275975415442E-3</v>
      </c>
      <c r="I56" s="81">
        <f t="shared" si="87"/>
        <v>2.0224786365581619E-3</v>
      </c>
      <c r="J56" s="81">
        <f t="shared" si="87"/>
        <v>7.5120635072160298E-3</v>
      </c>
      <c r="K56" s="81">
        <f t="shared" si="87"/>
        <v>7.8009890267243401E-3</v>
      </c>
      <c r="L56" s="81">
        <f t="shared" si="87"/>
        <v>1.4446275975415442E-3</v>
      </c>
      <c r="M56" s="81">
        <f t="shared" si="87"/>
        <v>2.0224786365581619E-3</v>
      </c>
      <c r="N56" s="81">
        <f t="shared" si="87"/>
        <v>4.6228083121329418E-3</v>
      </c>
      <c r="O56" s="81">
        <f t="shared" si="87"/>
        <v>3.1492881626405664E-2</v>
      </c>
      <c r="P56" s="81">
        <f t="shared" si="87"/>
        <v>4.0449572731163244E-2</v>
      </c>
      <c r="Q56" s="81">
        <f t="shared" si="87"/>
        <v>1.7046605650990223E-2</v>
      </c>
      <c r="R56" s="81">
        <f t="shared" si="87"/>
        <v>3.9582796172638317E-2</v>
      </c>
      <c r="S56" s="81">
        <f t="shared" si="87"/>
        <v>8.3788400657409581E-3</v>
      </c>
      <c r="T56" s="81">
        <f t="shared" si="87"/>
        <v>8.3788400657409581E-3</v>
      </c>
      <c r="U56" s="81">
        <f t="shared" si="87"/>
        <v>2.8603626431322575E-2</v>
      </c>
      <c r="V56" s="81">
        <f t="shared" si="87"/>
        <v>2.166941396312317E-2</v>
      </c>
      <c r="W56" s="81">
        <f t="shared" si="87"/>
        <v>1.7046605650990223E-2</v>
      </c>
      <c r="X56" s="81">
        <f t="shared" si="87"/>
        <v>1.0690244221807428E-2</v>
      </c>
      <c r="Y56" s="81">
        <f t="shared" si="87"/>
        <v>1.0401318702299121E-2</v>
      </c>
      <c r="Z56" s="81">
        <f t="shared" si="87"/>
        <v>0</v>
      </c>
      <c r="AA56" s="81">
        <f t="shared" si="87"/>
        <v>9.8234676632825025E-3</v>
      </c>
      <c r="AB56" s="81">
        <f t="shared" si="87"/>
        <v>7.2231379877077222E-3</v>
      </c>
      <c r="AC56" s="81">
        <f t="shared" si="87"/>
        <v>9.8234676632825025E-3</v>
      </c>
      <c r="AD56" s="81">
        <f t="shared" si="87"/>
        <v>3.178180714591397E-3</v>
      </c>
      <c r="AE56" s="81">
        <f t="shared" si="87"/>
        <v>1.733553117049853E-3</v>
      </c>
      <c r="AF56" s="81">
        <f t="shared" si="87"/>
        <v>2.6870073314272724E-2</v>
      </c>
      <c r="AG56" s="81">
        <f t="shared" si="87"/>
        <v>1.0401318702299121E-2</v>
      </c>
      <c r="AH56" s="81">
        <f t="shared" si="87"/>
        <v>1.9069084287548388E-2</v>
      </c>
      <c r="AI56" s="81">
        <f t="shared" si="87"/>
        <v>1.2712722858365591E-2</v>
      </c>
      <c r="AJ56" s="81">
        <f t="shared" si="87"/>
        <v>1.733553117049853E-2</v>
      </c>
      <c r="AK56" s="81">
        <f t="shared" si="87"/>
        <v>2.2825116041156401E-2</v>
      </c>
      <c r="AL56" s="81">
        <f t="shared" si="87"/>
        <v>1.5024127014432061E-2</v>
      </c>
      <c r="AM56" s="81">
        <f t="shared" si="87"/>
        <v>1.733553117049853E-2</v>
      </c>
      <c r="AN56" s="81">
        <f t="shared" si="87"/>
        <v>2.2536190521648094E-2</v>
      </c>
      <c r="AO56" s="81">
        <f t="shared" si="87"/>
        <v>2.8603626431322575E-2</v>
      </c>
      <c r="AP56" s="81">
        <f t="shared" si="87"/>
        <v>1.6179829092465299E-2</v>
      </c>
      <c r="AQ56" s="81">
        <f t="shared" si="87"/>
        <v>7.2231379877077222E-3</v>
      </c>
      <c r="AR56" s="81">
        <f t="shared" si="87"/>
        <v>2.889255195083088E-3</v>
      </c>
      <c r="AS56" s="81">
        <f t="shared" si="87"/>
        <v>8.9566911047575769E-3</v>
      </c>
      <c r="AT56" s="81">
        <f t="shared" si="87"/>
        <v>1.6757680131481913E-2</v>
      </c>
      <c r="AU56" s="81">
        <f t="shared" si="87"/>
        <v>3.0915030587389047E-2</v>
      </c>
      <c r="AV56" s="81">
        <f t="shared" si="87"/>
        <v>2.0802637404598243E-2</v>
      </c>
      <c r="AW56" s="81">
        <f t="shared" si="87"/>
        <v>1.4446275975415444E-2</v>
      </c>
      <c r="AX56" s="81">
        <f t="shared" si="87"/>
        <v>2.9354832782044184E-2</v>
      </c>
      <c r="AY56" s="81">
        <f t="shared" si="87"/>
        <v>5.7785103901661769E-3</v>
      </c>
      <c r="AZ56" s="81">
        <f t="shared" si="87"/>
        <v>1.733553117049853E-2</v>
      </c>
      <c r="BA56" s="81">
        <f t="shared" si="87"/>
        <v>1.0401318702299121E-2</v>
      </c>
      <c r="BB56" s="81">
        <f t="shared" si="87"/>
        <v>5.7785103901661769E-3</v>
      </c>
      <c r="BC56" s="81">
        <f t="shared" si="87"/>
        <v>1.531305253394037E-2</v>
      </c>
      <c r="BD56" s="81">
        <f t="shared" si="87"/>
        <v>3.3226434743455525E-3</v>
      </c>
      <c r="BE56" s="81">
        <f t="shared" si="87"/>
        <v>8.3788400657409581E-3</v>
      </c>
      <c r="BF56" s="81">
        <f t="shared" si="87"/>
        <v>1.733553117049853E-3</v>
      </c>
      <c r="BG56" s="81">
        <f t="shared" si="87"/>
        <v>3.1781807145913978E-2</v>
      </c>
      <c r="BH56" s="81">
        <f t="shared" si="87"/>
        <v>1.8491233248531771E-2</v>
      </c>
      <c r="BI56" s="81">
        <f t="shared" si="87"/>
        <v>2.60032967557478E-2</v>
      </c>
      <c r="BJ56" s="81">
        <f t="shared" si="87"/>
        <v>3.8138168575096769E-2</v>
      </c>
      <c r="BK56" s="81">
        <f t="shared" si="87"/>
        <v>7.8009890267243401E-3</v>
      </c>
      <c r="BL56" s="81">
        <f t="shared" si="87"/>
        <v>4.3338827926246324E-3</v>
      </c>
      <c r="BM56" s="81">
        <f t="shared" si="87"/>
        <v>1.30016483778739E-2</v>
      </c>
      <c r="BN56" s="81">
        <f t="shared" si="87"/>
        <v>1.9358009807056695E-2</v>
      </c>
      <c r="BO56" s="81">
        <f t="shared" si="87"/>
        <v>4.0449572731163248E-3</v>
      </c>
      <c r="BP56" s="81">
        <f t="shared" si="87"/>
        <v>7.8009890267243401E-3</v>
      </c>
      <c r="BQ56" s="81">
        <f t="shared" ref="BQ56:BW56" si="88">BQ55/24.72214</f>
        <v>1.7046605650990223E-2</v>
      </c>
      <c r="BR56" s="81">
        <f t="shared" si="88"/>
        <v>6.6452869486911042E-3</v>
      </c>
      <c r="BS56" s="81">
        <f t="shared" si="88"/>
        <v>3.7560317536080154E-3</v>
      </c>
      <c r="BT56" s="81">
        <f t="shared" si="88"/>
        <v>1.329057389738221E-2</v>
      </c>
      <c r="BU56" s="81">
        <f t="shared" si="88"/>
        <v>3.4671062340997064E-3</v>
      </c>
      <c r="BV56" s="81">
        <f t="shared" si="88"/>
        <v>1.0979169741315737E-2</v>
      </c>
      <c r="BW56" s="81">
        <f t="shared" si="88"/>
        <v>9.5345421437741922E-3</v>
      </c>
    </row>
    <row r="57" spans="1:81" s="81" customFormat="1" ht="18.75">
      <c r="A57" s="114"/>
      <c r="C57" s="6" t="s">
        <v>39</v>
      </c>
      <c r="D57" s="81">
        <f>LN(D56)</f>
        <v>-3.7926327943415608</v>
      </c>
      <c r="E57" s="81">
        <f t="shared" ref="E57:BP57" si="89">LN(E56)</f>
        <v>-4.0718041771254327</v>
      </c>
      <c r="F57" s="81">
        <f t="shared" si="89"/>
        <v>-3.886661743989837</v>
      </c>
      <c r="G57" s="81">
        <f t="shared" si="89"/>
        <v>-5.5843922635696162</v>
      </c>
      <c r="H57" s="81">
        <f t="shared" si="89"/>
        <v>-6.5399037085970519</v>
      </c>
      <c r="I57" s="81">
        <f t="shared" si="89"/>
        <v>-6.203431471975839</v>
      </c>
      <c r="J57" s="81">
        <f t="shared" si="89"/>
        <v>-4.8912450830096708</v>
      </c>
      <c r="K57" s="81">
        <f t="shared" si="89"/>
        <v>-4.8535047550268233</v>
      </c>
      <c r="L57" s="81">
        <f t="shared" si="89"/>
        <v>-6.5399037085970519</v>
      </c>
      <c r="M57" s="81">
        <f t="shared" si="89"/>
        <v>-6.203431471975839</v>
      </c>
      <c r="N57" s="81">
        <f t="shared" si="89"/>
        <v>-5.3767528987913717</v>
      </c>
      <c r="O57" s="81">
        <f t="shared" si="89"/>
        <v>-3.457993738802009</v>
      </c>
      <c r="P57" s="81">
        <f t="shared" si="89"/>
        <v>-3.2076991984218481</v>
      </c>
      <c r="Q57" s="81">
        <f t="shared" si="89"/>
        <v>-4.0718041771254327</v>
      </c>
      <c r="R57" s="81">
        <f t="shared" si="89"/>
        <v>-3.2293606952030274</v>
      </c>
      <c r="S57" s="81">
        <f t="shared" si="89"/>
        <v>-4.7820457910446788</v>
      </c>
      <c r="T57" s="81">
        <f t="shared" si="89"/>
        <v>-4.7820457910446788</v>
      </c>
      <c r="U57" s="81">
        <f t="shared" si="89"/>
        <v>-3.5542217708965627</v>
      </c>
      <c r="V57" s="81">
        <f t="shared" si="89"/>
        <v>-3.8318535074948419</v>
      </c>
      <c r="W57" s="81">
        <f t="shared" si="89"/>
        <v>-4.0718041771254327</v>
      </c>
      <c r="X57" s="81">
        <f t="shared" si="89"/>
        <v>-4.5384237083869277</v>
      </c>
      <c r="Y57" s="81">
        <f t="shared" si="89"/>
        <v>-4.5658226825750425</v>
      </c>
      <c r="Z57" s="81">
        <v>0</v>
      </c>
      <c r="AA57" s="81">
        <f t="shared" si="89"/>
        <v>-4.6229810964149909</v>
      </c>
      <c r="AB57" s="81">
        <f t="shared" si="89"/>
        <v>-4.9304657961629514</v>
      </c>
      <c r="AC57" s="81">
        <f t="shared" si="89"/>
        <v>-4.6229810964149909</v>
      </c>
      <c r="AD57" s="81">
        <f t="shared" si="89"/>
        <v>-5.7514463482327818</v>
      </c>
      <c r="AE57" s="81">
        <f t="shared" si="89"/>
        <v>-6.3575821518030979</v>
      </c>
      <c r="AF57" s="81">
        <f t="shared" si="89"/>
        <v>-3.6167421278778966</v>
      </c>
      <c r="AG57" s="81">
        <f t="shared" si="89"/>
        <v>-4.5658226825750425</v>
      </c>
      <c r="AH57" s="81">
        <f t="shared" si="89"/>
        <v>-3.9596868790047268</v>
      </c>
      <c r="AI57" s="81">
        <f t="shared" si="89"/>
        <v>-4.365151987112891</v>
      </c>
      <c r="AJ57" s="81">
        <f t="shared" si="89"/>
        <v>-4.054997058809052</v>
      </c>
      <c r="AK57" s="81">
        <f t="shared" si="89"/>
        <v>-3.779893768564131</v>
      </c>
      <c r="AL57" s="81">
        <f t="shared" si="89"/>
        <v>-4.1980979024497254</v>
      </c>
      <c r="AM57" s="81">
        <f t="shared" si="89"/>
        <v>-4.054997058809052</v>
      </c>
      <c r="AN57" s="81">
        <f t="shared" si="89"/>
        <v>-3.7926327943415608</v>
      </c>
      <c r="AO57" s="81">
        <f t="shared" si="89"/>
        <v>-3.5542217708965627</v>
      </c>
      <c r="AP57" s="81">
        <f t="shared" si="89"/>
        <v>-4.1239899302960028</v>
      </c>
      <c r="AQ57" s="81">
        <f t="shared" si="89"/>
        <v>-4.9304657961629514</v>
      </c>
      <c r="AR57" s="81">
        <f t="shared" si="89"/>
        <v>-5.8467565280371074</v>
      </c>
      <c r="AS57" s="81">
        <f t="shared" si="89"/>
        <v>-4.7153544165460062</v>
      </c>
      <c r="AT57" s="81">
        <f t="shared" si="89"/>
        <v>-4.0888986104847334</v>
      </c>
      <c r="AU57" s="81">
        <f t="shared" si="89"/>
        <v>-3.4765127865692462</v>
      </c>
      <c r="AV57" s="81">
        <f t="shared" si="89"/>
        <v>-3.8726755020150971</v>
      </c>
      <c r="AW57" s="81">
        <f t="shared" si="89"/>
        <v>-4.237318615603006</v>
      </c>
      <c r="AX57" s="81">
        <f t="shared" si="89"/>
        <v>-3.528298085886771</v>
      </c>
      <c r="AY57" s="81">
        <f t="shared" si="89"/>
        <v>-5.153609347477162</v>
      </c>
      <c r="AZ57" s="81">
        <f t="shared" si="89"/>
        <v>-4.054997058809052</v>
      </c>
      <c r="BA57" s="81">
        <f t="shared" si="89"/>
        <v>-4.5658226825750425</v>
      </c>
      <c r="BB57" s="81">
        <f t="shared" si="89"/>
        <v>-5.153609347477162</v>
      </c>
      <c r="BC57" s="81">
        <f t="shared" si="89"/>
        <v>-4.1790497074790309</v>
      </c>
      <c r="BD57" s="81">
        <f t="shared" si="89"/>
        <v>-5.7069945856619482</v>
      </c>
      <c r="BE57" s="81">
        <f t="shared" si="89"/>
        <v>-4.7820457910446788</v>
      </c>
      <c r="BF57" s="81">
        <f t="shared" si="89"/>
        <v>-6.3575821518030979</v>
      </c>
      <c r="BG57" s="81">
        <f t="shared" si="89"/>
        <v>-3.4488612552387363</v>
      </c>
      <c r="BH57" s="81">
        <f t="shared" si="89"/>
        <v>-3.9904585376714805</v>
      </c>
      <c r="BI57" s="81">
        <f t="shared" si="89"/>
        <v>-3.6495319507008874</v>
      </c>
      <c r="BJ57" s="81">
        <f t="shared" si="89"/>
        <v>-3.2665396984447819</v>
      </c>
      <c r="BK57" s="81">
        <f t="shared" si="89"/>
        <v>-4.8535047550268233</v>
      </c>
      <c r="BL57" s="81">
        <f t="shared" si="89"/>
        <v>-5.4412914199289428</v>
      </c>
      <c r="BM57" s="81">
        <f t="shared" si="89"/>
        <v>-4.3426791312608328</v>
      </c>
      <c r="BN57" s="81">
        <f t="shared" si="89"/>
        <v>-3.9446490016401863</v>
      </c>
      <c r="BO57" s="81">
        <f t="shared" si="89"/>
        <v>-5.5102842914158936</v>
      </c>
      <c r="BP57" s="81">
        <f t="shared" si="89"/>
        <v>-4.8535047550268233</v>
      </c>
      <c r="BQ57" s="81">
        <f t="shared" ref="BQ57:BW57" si="90">LN(BQ56)</f>
        <v>-4.0718041771254327</v>
      </c>
      <c r="BR57" s="81">
        <f t="shared" si="90"/>
        <v>-5.0138474051020028</v>
      </c>
      <c r="BS57" s="81">
        <f t="shared" si="90"/>
        <v>-5.5843922635696162</v>
      </c>
      <c r="BT57" s="81">
        <f t="shared" si="90"/>
        <v>-4.3207002245420574</v>
      </c>
      <c r="BU57" s="81">
        <f t="shared" si="90"/>
        <v>-5.6644349712431525</v>
      </c>
      <c r="BV57" s="81">
        <f t="shared" si="90"/>
        <v>-4.5117554613047668</v>
      </c>
      <c r="BW57" s="81">
        <f t="shared" si="90"/>
        <v>-4.6528340595646727</v>
      </c>
    </row>
    <row r="58" spans="1:81" s="81" customFormat="1">
      <c r="A58" s="114"/>
      <c r="C58" s="6" t="s">
        <v>244</v>
      </c>
      <c r="D58" s="81">
        <f>-D56*D57</f>
        <v>8.547149523193201E-2</v>
      </c>
      <c r="E58" s="81">
        <f t="shared" ref="E58:BP58" si="91">-E56*E57</f>
        <v>6.9410440095511991E-2</v>
      </c>
      <c r="F58" s="81">
        <f t="shared" si="91"/>
        <v>7.9729859211008683E-2</v>
      </c>
      <c r="G58" s="81">
        <f t="shared" si="91"/>
        <v>2.097515466657042E-2</v>
      </c>
      <c r="H58" s="81">
        <f t="shared" si="91"/>
        <v>9.4477253827035951E-3</v>
      </c>
      <c r="I58" s="81">
        <f t="shared" si="91"/>
        <v>1.2546307625423686E-2</v>
      </c>
      <c r="J58" s="81">
        <f t="shared" si="91"/>
        <v>3.674334369292679E-2</v>
      </c>
      <c r="K58" s="81">
        <f t="shared" si="91"/>
        <v>3.7862137335118652E-2</v>
      </c>
      <c r="L58" s="81">
        <f t="shared" si="91"/>
        <v>9.4477253827035951E-3</v>
      </c>
      <c r="M58" s="81">
        <f t="shared" si="91"/>
        <v>1.2546307625423686E-2</v>
      </c>
      <c r="N58" s="81">
        <f t="shared" si="91"/>
        <v>2.4855697992817644E-2</v>
      </c>
      <c r="O58" s="81">
        <f t="shared" si="91"/>
        <v>0.10890218748094362</v>
      </c>
      <c r="P58" s="81">
        <f t="shared" si="91"/>
        <v>0.12975006202625858</v>
      </c>
      <c r="Q58" s="81">
        <f t="shared" si="91"/>
        <v>6.9410440095511991E-2</v>
      </c>
      <c r="R58" s="81">
        <f t="shared" si="91"/>
        <v>0.12782712616615099</v>
      </c>
      <c r="S58" s="81">
        <f t="shared" si="91"/>
        <v>4.006799687021307E-2</v>
      </c>
      <c r="T58" s="81">
        <f t="shared" si="91"/>
        <v>4.006799687021307E-2</v>
      </c>
      <c r="U58" s="81">
        <f t="shared" si="91"/>
        <v>0.10166363178879904</v>
      </c>
      <c r="V58" s="81">
        <f t="shared" si="91"/>
        <v>8.3034019899951225E-2</v>
      </c>
      <c r="W58" s="81">
        <f t="shared" si="91"/>
        <v>6.9410440095511991E-2</v>
      </c>
      <c r="X58" s="81">
        <f t="shared" si="91"/>
        <v>4.8516857824697196E-2</v>
      </c>
      <c r="Y58" s="81">
        <f t="shared" si="91"/>
        <v>4.7490576859649337E-2</v>
      </c>
      <c r="Z58" s="81">
        <f t="shared" si="91"/>
        <v>0</v>
      </c>
      <c r="AA58" s="81">
        <f t="shared" si="91"/>
        <v>4.5413705308598951E-2</v>
      </c>
      <c r="AB58" s="81">
        <f t="shared" si="91"/>
        <v>3.561343478935821E-2</v>
      </c>
      <c r="AC58" s="81">
        <f t="shared" si="91"/>
        <v>4.5413705308598951E-2</v>
      </c>
      <c r="AD58" s="81">
        <f t="shared" si="91"/>
        <v>1.8279135864960543E-2</v>
      </c>
      <c r="AE58" s="81">
        <f t="shared" si="91"/>
        <v>1.1021206356158771E-2</v>
      </c>
      <c r="AF58" s="81">
        <f t="shared" si="91"/>
        <v>9.7182126134897823E-2</v>
      </c>
      <c r="AG58" s="81">
        <f t="shared" si="91"/>
        <v>4.7490576859649337E-2</v>
      </c>
      <c r="AH58" s="81">
        <f t="shared" si="91"/>
        <v>7.5507602848040548E-2</v>
      </c>
      <c r="AI58" s="81">
        <f t="shared" si="91"/>
        <v>5.5492967446810031E-2</v>
      </c>
      <c r="AJ58" s="81">
        <f t="shared" si="91"/>
        <v>7.0295527909264174E-2</v>
      </c>
      <c r="AK58" s="81">
        <f t="shared" si="91"/>
        <v>8.6276513890720261E-2</v>
      </c>
      <c r="AL58" s="81">
        <f t="shared" si="91"/>
        <v>6.3072756105425495E-2</v>
      </c>
      <c r="AM58" s="81">
        <f t="shared" si="91"/>
        <v>7.0295527909264174E-2</v>
      </c>
      <c r="AN58" s="81">
        <f t="shared" si="91"/>
        <v>8.547149523193201E-2</v>
      </c>
      <c r="AO58" s="81">
        <f t="shared" si="91"/>
        <v>0.10166363178879904</v>
      </c>
      <c r="AP58" s="81">
        <f t="shared" si="91"/>
        <v>6.6725452251237202E-2</v>
      </c>
      <c r="AQ58" s="81">
        <f t="shared" si="91"/>
        <v>3.561343478935821E-2</v>
      </c>
      <c r="AR58" s="81">
        <f t="shared" si="91"/>
        <v>1.6892771673017171E-2</v>
      </c>
      <c r="AS58" s="81">
        <f t="shared" si="91"/>
        <v>4.2233972958456968E-2</v>
      </c>
      <c r="AT58" s="81">
        <f t="shared" si="91"/>
        <v>6.852045500456401E-2</v>
      </c>
      <c r="AU58" s="81">
        <f t="shared" si="91"/>
        <v>0.10747649913423737</v>
      </c>
      <c r="AV58" s="81">
        <f t="shared" si="91"/>
        <v>8.0561864254090537E-2</v>
      </c>
      <c r="AW58" s="81">
        <f t="shared" si="91"/>
        <v>6.1213474116766337E-2</v>
      </c>
      <c r="AX58" s="81">
        <f t="shared" si="91"/>
        <v>0.10357260031641273</v>
      </c>
      <c r="AY58" s="81">
        <f t="shared" si="91"/>
        <v>2.9780185161254313E-2</v>
      </c>
      <c r="AZ58" s="81">
        <f t="shared" si="91"/>
        <v>7.0295527909264174E-2</v>
      </c>
      <c r="BA58" s="81">
        <f t="shared" si="91"/>
        <v>4.7490576859649337E-2</v>
      </c>
      <c r="BB58" s="81">
        <f t="shared" si="91"/>
        <v>2.9780185161254313E-2</v>
      </c>
      <c r="BC58" s="81">
        <f t="shared" si="91"/>
        <v>6.3994007712574533E-2</v>
      </c>
      <c r="BD58" s="81">
        <f t="shared" si="91"/>
        <v>1.8962308318175074E-2</v>
      </c>
      <c r="BE58" s="81">
        <f t="shared" si="91"/>
        <v>4.006799687021307E-2</v>
      </c>
      <c r="BF58" s="81">
        <f t="shared" si="91"/>
        <v>1.1021206356158771E-2</v>
      </c>
      <c r="BG58" s="81">
        <f t="shared" si="91"/>
        <v>0.10961104328701232</v>
      </c>
      <c r="BH58" s="81">
        <f t="shared" si="91"/>
        <v>7.378849958867835E-2</v>
      </c>
      <c r="BI58" s="81">
        <f t="shared" si="91"/>
        <v>9.4899862333658325E-2</v>
      </c>
      <c r="BJ58" s="81">
        <f t="shared" si="91"/>
        <v>0.12457984167653285</v>
      </c>
      <c r="BK58" s="81">
        <f t="shared" si="91"/>
        <v>3.7862137335118652E-2</v>
      </c>
      <c r="BL58" s="81">
        <f t="shared" si="91"/>
        <v>2.3581919254486099E-2</v>
      </c>
      <c r="BM58" s="81">
        <f t="shared" si="91"/>
        <v>5.6461987082584243E-2</v>
      </c>
      <c r="BN58" s="81">
        <f t="shared" si="91"/>
        <v>7.6360554059147129E-2</v>
      </c>
      <c r="BO58" s="81">
        <f t="shared" si="91"/>
        <v>2.2288864521501354E-2</v>
      </c>
      <c r="BP58" s="81">
        <f t="shared" si="91"/>
        <v>3.7862137335118652E-2</v>
      </c>
      <c r="BQ58" s="81">
        <f t="shared" ref="BQ58:BW58" si="92">-BQ56*BQ57</f>
        <v>6.9410440095511991E-2</v>
      </c>
      <c r="BR58" s="81">
        <f t="shared" si="92"/>
        <v>3.33184547238531E-2</v>
      </c>
      <c r="BS58" s="81">
        <f t="shared" si="92"/>
        <v>2.097515466657042E-2</v>
      </c>
      <c r="BT58" s="81">
        <f t="shared" si="92"/>
        <v>5.7424585622712125E-2</v>
      </c>
      <c r="BU58" s="81">
        <f t="shared" si="92"/>
        <v>1.9639197801449525E-2</v>
      </c>
      <c r="BV58" s="81">
        <f t="shared" si="92"/>
        <v>4.9535329040973318E-2</v>
      </c>
      <c r="BW58" s="81">
        <f t="shared" si="92"/>
        <v>4.4362642428907334E-2</v>
      </c>
      <c r="CA58" s="81">
        <f t="shared" si="19"/>
        <v>4.0198326136730183</v>
      </c>
      <c r="CB58" s="81">
        <f t="shared" si="20"/>
        <v>0.93994541862119196</v>
      </c>
      <c r="CC58" s="81">
        <f t="shared" si="21"/>
        <v>1.2594381211918648E-2</v>
      </c>
    </row>
    <row r="59" spans="1:81" ht="28.5">
      <c r="A59" s="114"/>
      <c r="B59" s="92" t="s">
        <v>72</v>
      </c>
      <c r="C59" s="92" t="s">
        <v>30</v>
      </c>
      <c r="D59" s="81">
        <v>98.726999530565664</v>
      </c>
      <c r="E59" s="81">
        <v>98.80756484884742</v>
      </c>
      <c r="F59" s="81">
        <v>94.347071786500464</v>
      </c>
      <c r="G59" s="81">
        <v>99.880639094197832</v>
      </c>
      <c r="H59" s="81">
        <v>98.805551626534665</v>
      </c>
      <c r="I59" s="81">
        <v>97.009226850472828</v>
      </c>
      <c r="J59" s="81">
        <v>99.279158009847706</v>
      </c>
      <c r="K59" s="81">
        <v>98.400029363921959</v>
      </c>
      <c r="L59" s="81">
        <v>99.317825374728912</v>
      </c>
      <c r="M59" s="81">
        <v>99.692519906174155</v>
      </c>
      <c r="N59" s="81">
        <v>97.255235688516322</v>
      </c>
      <c r="O59" s="81">
        <v>95.069407835112244</v>
      </c>
      <c r="P59" s="81">
        <v>96.613723576298455</v>
      </c>
      <c r="Q59" s="81">
        <v>98.04443788054968</v>
      </c>
      <c r="R59" s="81">
        <v>97.292421197897198</v>
      </c>
      <c r="S59" s="81">
        <v>97.7</v>
      </c>
      <c r="T59" s="81">
        <v>97.2</v>
      </c>
      <c r="U59" s="81">
        <v>97.173174732710109</v>
      </c>
      <c r="V59" s="81">
        <v>97.131672963207635</v>
      </c>
      <c r="W59" s="81">
        <v>94.1</v>
      </c>
      <c r="X59" s="81">
        <v>97.565992986633617</v>
      </c>
      <c r="Y59" s="81">
        <v>97.543539738590098</v>
      </c>
      <c r="Z59" s="81">
        <v>99.527061159247395</v>
      </c>
      <c r="AA59" s="81">
        <v>97.329702910477096</v>
      </c>
      <c r="AB59" s="81">
        <v>98.428593991529041</v>
      </c>
      <c r="AC59" s="81">
        <v>98.152203882376597</v>
      </c>
      <c r="AD59" s="81">
        <v>99.580645776080473</v>
      </c>
      <c r="AE59" s="81">
        <v>97.5</v>
      </c>
      <c r="AF59" s="81">
        <v>96.16960621421849</v>
      </c>
      <c r="AG59" s="81">
        <v>97.452957274885932</v>
      </c>
      <c r="AH59" s="81">
        <v>96.759075083991448</v>
      </c>
      <c r="AI59" s="81">
        <v>97.028879142337686</v>
      </c>
      <c r="AJ59" s="81">
        <v>95.330290729758588</v>
      </c>
      <c r="AK59" s="81">
        <v>96.362201158537047</v>
      </c>
      <c r="AL59" s="81">
        <v>97.398845293122321</v>
      </c>
      <c r="AM59" s="81">
        <v>96.463853738600676</v>
      </c>
      <c r="AN59" s="81">
        <v>97.025705968177206</v>
      </c>
      <c r="AO59" s="81">
        <v>95.201139498001353</v>
      </c>
      <c r="AP59" s="81">
        <v>96.668805375877611</v>
      </c>
      <c r="AQ59" s="81">
        <v>97.431028127884275</v>
      </c>
      <c r="AR59" s="81">
        <v>97.77816898871815</v>
      </c>
      <c r="AS59" s="81">
        <v>97.967742265664981</v>
      </c>
      <c r="AT59" s="81">
        <v>93.598769281598081</v>
      </c>
      <c r="AU59" s="81">
        <v>98.229311201057811</v>
      </c>
      <c r="AV59" s="81">
        <v>99.915579358973844</v>
      </c>
      <c r="AW59" s="81">
        <v>96.415830280485906</v>
      </c>
      <c r="AX59" s="81">
        <v>93.9</v>
      </c>
      <c r="AY59" s="81">
        <v>98.873106607783228</v>
      </c>
      <c r="AZ59" s="81">
        <v>97.814428075787319</v>
      </c>
      <c r="BA59" s="81">
        <v>98.505908720258688</v>
      </c>
      <c r="BB59" s="81">
        <v>97.29722289267167</v>
      </c>
      <c r="BC59" s="81">
        <v>98.653956769876146</v>
      </c>
      <c r="BD59" s="81">
        <v>83.2</v>
      </c>
      <c r="BE59" s="81">
        <v>96.135289907031279</v>
      </c>
      <c r="BF59" s="81">
        <v>94.863929112258049</v>
      </c>
      <c r="BG59" s="81">
        <v>94.735108806953733</v>
      </c>
      <c r="BH59" s="81">
        <v>97.092968511933179</v>
      </c>
      <c r="BI59" s="81">
        <v>99.750920276041853</v>
      </c>
      <c r="BJ59" s="81">
        <v>96.630588182969433</v>
      </c>
      <c r="BK59" s="81">
        <v>96.2</v>
      </c>
      <c r="BL59" s="81">
        <v>97.7</v>
      </c>
      <c r="BM59" s="81">
        <v>77</v>
      </c>
      <c r="BN59" s="81">
        <v>99.482897415139533</v>
      </c>
      <c r="BO59" s="81">
        <v>99.294666248555856</v>
      </c>
      <c r="BP59" s="81">
        <v>98.326657772661846</v>
      </c>
      <c r="BQ59" s="81">
        <v>99.605803457834327</v>
      </c>
      <c r="BR59" s="81">
        <v>99.108442955557649</v>
      </c>
      <c r="BS59" s="81">
        <v>96.586869748250322</v>
      </c>
      <c r="BT59" s="81">
        <v>99.44</v>
      </c>
      <c r="BU59" s="81">
        <v>99.291138800550385</v>
      </c>
      <c r="BV59" s="81">
        <v>99.686243305299229</v>
      </c>
      <c r="BW59" s="81">
        <v>99.311953013744116</v>
      </c>
      <c r="BX59" s="81">
        <f t="shared" si="8"/>
        <v>99.915579358973844</v>
      </c>
      <c r="BY59" s="81">
        <f t="shared" si="9"/>
        <v>77</v>
      </c>
      <c r="BZ59" s="81"/>
      <c r="CA59" s="81"/>
      <c r="CB59" s="81"/>
      <c r="CC59" s="81"/>
    </row>
    <row r="60" spans="1:81" s="81" customFormat="1" ht="18.75">
      <c r="A60" s="114"/>
      <c r="C60" s="6" t="s">
        <v>37</v>
      </c>
      <c r="D60" s="81">
        <f>(D59-77)/22.91558</f>
        <v>0.94813221094843181</v>
      </c>
      <c r="E60" s="81">
        <f t="shared" ref="E60:BP60" si="93">(E59-77)/22.91558</f>
        <v>0.9516479551836533</v>
      </c>
      <c r="F60" s="81">
        <f t="shared" si="93"/>
        <v>0.75699902801938534</v>
      </c>
      <c r="G60" s="81">
        <f t="shared" si="93"/>
        <v>0.99847523362698365</v>
      </c>
      <c r="H60" s="81">
        <f t="shared" si="93"/>
        <v>0.95156010131686242</v>
      </c>
      <c r="I60" s="81">
        <f t="shared" si="93"/>
        <v>0.87317130312533353</v>
      </c>
      <c r="J60" s="81">
        <f t="shared" si="93"/>
        <v>0.97222754169205872</v>
      </c>
      <c r="K60" s="81">
        <f t="shared" si="93"/>
        <v>0.9338637452738251</v>
      </c>
      <c r="L60" s="81">
        <f t="shared" si="93"/>
        <v>0.9739149248995187</v>
      </c>
      <c r="M60" s="81">
        <f t="shared" si="93"/>
        <v>0.99026600706480727</v>
      </c>
      <c r="N60" s="81">
        <f t="shared" si="93"/>
        <v>0.88390674329501251</v>
      </c>
      <c r="O60" s="81">
        <f t="shared" si="93"/>
        <v>0.78852064120184806</v>
      </c>
      <c r="P60" s="81">
        <f t="shared" si="93"/>
        <v>0.85591216003690307</v>
      </c>
      <c r="Q60" s="81">
        <f t="shared" si="93"/>
        <v>0.91834629018989178</v>
      </c>
      <c r="R60" s="81">
        <f t="shared" si="93"/>
        <v>0.88552946065066651</v>
      </c>
      <c r="S60" s="81">
        <f t="shared" si="93"/>
        <v>0.90331556085423126</v>
      </c>
      <c r="T60" s="81">
        <f t="shared" si="93"/>
        <v>0.88149634440847691</v>
      </c>
      <c r="U60" s="81">
        <f t="shared" si="93"/>
        <v>0.88032573178205009</v>
      </c>
      <c r="V60" s="81">
        <f t="shared" si="93"/>
        <v>0.87851465959873742</v>
      </c>
      <c r="W60" s="81">
        <f t="shared" si="93"/>
        <v>0.74621720244479939</v>
      </c>
      <c r="X60" s="81">
        <f t="shared" si="93"/>
        <v>0.8974677047944507</v>
      </c>
      <c r="Y60" s="81">
        <f t="shared" si="93"/>
        <v>0.89648788023650716</v>
      </c>
      <c r="Z60" s="81">
        <f t="shared" si="93"/>
        <v>0.9830456466407308</v>
      </c>
      <c r="AA60" s="81">
        <f t="shared" si="93"/>
        <v>0.88715637616316489</v>
      </c>
      <c r="AB60" s="81">
        <f t="shared" si="93"/>
        <v>0.93511026085872773</v>
      </c>
      <c r="AC60" s="81">
        <f t="shared" si="93"/>
        <v>0.92304902962860191</v>
      </c>
      <c r="AD60" s="81">
        <f t="shared" si="93"/>
        <v>0.98538399534641818</v>
      </c>
      <c r="AE60" s="81">
        <f t="shared" si="93"/>
        <v>0.89458787427592934</v>
      </c>
      <c r="AF60" s="81">
        <f t="shared" si="93"/>
        <v>0.8365315743358227</v>
      </c>
      <c r="AG60" s="81">
        <f t="shared" si="93"/>
        <v>0.89253500347300541</v>
      </c>
      <c r="AH60" s="81">
        <f t="shared" si="93"/>
        <v>0.86225507205104335</v>
      </c>
      <c r="AI60" s="81">
        <f t="shared" si="93"/>
        <v>0.87402889834504249</v>
      </c>
      <c r="AJ60" s="81">
        <f t="shared" si="93"/>
        <v>0.79990516189241501</v>
      </c>
      <c r="AK60" s="81">
        <f t="shared" si="93"/>
        <v>0.84493611588871187</v>
      </c>
      <c r="AL60" s="81">
        <f t="shared" si="93"/>
        <v>0.89017364138818755</v>
      </c>
      <c r="AM60" s="81">
        <f t="shared" si="93"/>
        <v>0.84937207518206725</v>
      </c>
      <c r="AN60" s="81">
        <f t="shared" si="93"/>
        <v>0.87389042599738731</v>
      </c>
      <c r="AO60" s="81">
        <f t="shared" si="93"/>
        <v>0.79426920453252126</v>
      </c>
      <c r="AP60" s="81">
        <f t="shared" si="93"/>
        <v>0.85831584345138168</v>
      </c>
      <c r="AQ60" s="81">
        <f t="shared" si="93"/>
        <v>0.89157804986320555</v>
      </c>
      <c r="AR60" s="81">
        <f t="shared" si="93"/>
        <v>0.9067267330226052</v>
      </c>
      <c r="AS60" s="81">
        <f t="shared" si="93"/>
        <v>0.91499941374667293</v>
      </c>
      <c r="AT60" s="81">
        <f t="shared" si="93"/>
        <v>0.72434427937665469</v>
      </c>
      <c r="AU60" s="81">
        <f t="shared" si="93"/>
        <v>0.92641387218031634</v>
      </c>
      <c r="AV60" s="81">
        <f t="shared" si="93"/>
        <v>0.99999997202662316</v>
      </c>
      <c r="AW60" s="81">
        <f t="shared" si="93"/>
        <v>0.84727640672790772</v>
      </c>
      <c r="AX60" s="81">
        <f t="shared" si="93"/>
        <v>0.73748951586649814</v>
      </c>
      <c r="AY60" s="81">
        <f t="shared" si="93"/>
        <v>0.95450809483256494</v>
      </c>
      <c r="AZ60" s="81">
        <f t="shared" si="93"/>
        <v>0.9083090227603805</v>
      </c>
      <c r="BA60" s="81">
        <f t="shared" si="93"/>
        <v>0.93848415445992162</v>
      </c>
      <c r="BB60" s="81">
        <f t="shared" si="93"/>
        <v>0.88573899908584774</v>
      </c>
      <c r="BC60" s="81">
        <f t="shared" si="93"/>
        <v>0.94494473933787171</v>
      </c>
      <c r="BD60" s="81">
        <f t="shared" si="93"/>
        <v>0.27055828392735437</v>
      </c>
      <c r="BE60" s="81">
        <f t="shared" si="93"/>
        <v>0.83503406446754913</v>
      </c>
      <c r="BF60" s="81">
        <f t="shared" si="93"/>
        <v>0.77955387174394231</v>
      </c>
      <c r="BG60" s="81">
        <f t="shared" si="93"/>
        <v>0.77393235549585626</v>
      </c>
      <c r="BH60" s="81">
        <f t="shared" si="93"/>
        <v>0.87682565799919443</v>
      </c>
      <c r="BI60" s="81">
        <f t="shared" si="93"/>
        <v>0.99281450768611812</v>
      </c>
      <c r="BJ60" s="81">
        <f t="shared" si="93"/>
        <v>0.85664810504335631</v>
      </c>
      <c r="BK60" s="81">
        <f t="shared" si="93"/>
        <v>0.83785791151696809</v>
      </c>
      <c r="BL60" s="81">
        <f t="shared" si="93"/>
        <v>0.90331556085423126</v>
      </c>
      <c r="BM60" s="81">
        <f t="shared" si="93"/>
        <v>0</v>
      </c>
      <c r="BN60" s="81">
        <f t="shared" si="93"/>
        <v>0.98111841005724199</v>
      </c>
      <c r="BO60" s="81">
        <f t="shared" si="93"/>
        <v>0.97290429692618985</v>
      </c>
      <c r="BP60" s="81">
        <f t="shared" si="93"/>
        <v>0.93066192401247749</v>
      </c>
      <c r="BQ60" s="81">
        <f t="shared" ref="BQ60:BW60" si="94">(BQ59-77)/22.91558</f>
        <v>0.9864818371533397</v>
      </c>
      <c r="BR60" s="81">
        <f t="shared" si="94"/>
        <v>0.96477780425185178</v>
      </c>
      <c r="BS60" s="81">
        <f t="shared" si="94"/>
        <v>0.85474030106374455</v>
      </c>
      <c r="BT60" s="81">
        <f t="shared" si="94"/>
        <v>0.9792464340854562</v>
      </c>
      <c r="BU60" s="81">
        <f t="shared" si="94"/>
        <v>0.97275036462312481</v>
      </c>
      <c r="BV60" s="81">
        <f t="shared" si="94"/>
        <v>0.98999210603873999</v>
      </c>
      <c r="BW60" s="81">
        <f t="shared" si="94"/>
        <v>0.97365866426876901</v>
      </c>
      <c r="BZ60" s="81">
        <f t="shared" si="12"/>
        <v>63.064530344598147</v>
      </c>
    </row>
    <row r="61" spans="1:81" s="81" customFormat="1" ht="18.75">
      <c r="A61" s="114"/>
      <c r="C61" s="6" t="s">
        <v>38</v>
      </c>
      <c r="D61" s="81">
        <f>D60/63.06453</f>
        <v>1.5034318196749137E-2</v>
      </c>
      <c r="E61" s="81">
        <f t="shared" ref="E61:BP61" si="95">E60/63.06453</f>
        <v>1.5090066558549685E-2</v>
      </c>
      <c r="F61" s="81">
        <f t="shared" si="95"/>
        <v>1.2003562510009754E-2</v>
      </c>
      <c r="G61" s="81">
        <f t="shared" si="95"/>
        <v>1.5832596130138189E-2</v>
      </c>
      <c r="H61" s="81">
        <f t="shared" si="95"/>
        <v>1.5088673479638435E-2</v>
      </c>
      <c r="I61" s="81">
        <f t="shared" si="95"/>
        <v>1.3845680022119146E-2</v>
      </c>
      <c r="J61" s="81">
        <f t="shared" si="95"/>
        <v>1.5416392410948892E-2</v>
      </c>
      <c r="K61" s="81">
        <f t="shared" si="95"/>
        <v>1.4808066361135573E-2</v>
      </c>
      <c r="L61" s="81">
        <f t="shared" si="95"/>
        <v>1.5443148865130981E-2</v>
      </c>
      <c r="M61" s="81">
        <f t="shared" si="95"/>
        <v>1.5702424279778304E-2</v>
      </c>
      <c r="N61" s="81">
        <f t="shared" si="95"/>
        <v>1.4015909470743895E-2</v>
      </c>
      <c r="O61" s="81">
        <f t="shared" si="95"/>
        <v>1.2503393606546311E-2</v>
      </c>
      <c r="P61" s="81">
        <f t="shared" si="95"/>
        <v>1.3572005690629949E-2</v>
      </c>
      <c r="Q61" s="81">
        <f t="shared" si="95"/>
        <v>1.456200958272252E-2</v>
      </c>
      <c r="R61" s="81">
        <f t="shared" si="95"/>
        <v>1.4041640533127996E-2</v>
      </c>
      <c r="S61" s="81">
        <f t="shared" si="95"/>
        <v>1.4323670704502694E-2</v>
      </c>
      <c r="T61" s="81">
        <f t="shared" si="95"/>
        <v>1.3977688320335963E-2</v>
      </c>
      <c r="U61" s="81">
        <f t="shared" si="95"/>
        <v>1.3959126180470228E-2</v>
      </c>
      <c r="V61" s="81">
        <f t="shared" si="95"/>
        <v>1.3930408418151019E-2</v>
      </c>
      <c r="W61" s="81">
        <f t="shared" si="95"/>
        <v>1.183259753850222E-2</v>
      </c>
      <c r="X61" s="81">
        <f t="shared" si="95"/>
        <v>1.4230942572543563E-2</v>
      </c>
      <c r="Y61" s="81">
        <f t="shared" si="95"/>
        <v>1.4215405715962795E-2</v>
      </c>
      <c r="Z61" s="81">
        <f t="shared" si="95"/>
        <v>1.5587932656292386E-2</v>
      </c>
      <c r="AA61" s="81">
        <f t="shared" si="95"/>
        <v>1.4067438164736421E-2</v>
      </c>
      <c r="AB61" s="81">
        <f t="shared" si="95"/>
        <v>1.4827832077060239E-2</v>
      </c>
      <c r="AC61" s="81">
        <f t="shared" si="95"/>
        <v>1.4636579859210906E-2</v>
      </c>
      <c r="AD61" s="81">
        <f t="shared" si="95"/>
        <v>1.5625011323265523E-2</v>
      </c>
      <c r="AE61" s="81">
        <f t="shared" si="95"/>
        <v>1.4185277750835999E-2</v>
      </c>
      <c r="AF61" s="81">
        <f t="shared" si="95"/>
        <v>1.3264692123065417E-2</v>
      </c>
      <c r="AG61" s="81">
        <f t="shared" si="95"/>
        <v>1.4152725842450668E-2</v>
      </c>
      <c r="AH61" s="81">
        <f t="shared" si="95"/>
        <v>1.3672583812977649E-2</v>
      </c>
      <c r="AI61" s="81">
        <f t="shared" si="95"/>
        <v>1.3859278715706634E-2</v>
      </c>
      <c r="AJ61" s="81">
        <f t="shared" si="95"/>
        <v>1.2683915378302432E-2</v>
      </c>
      <c r="AK61" s="81">
        <f t="shared" si="95"/>
        <v>1.3397961039093003E-2</v>
      </c>
      <c r="AL61" s="81">
        <f t="shared" si="95"/>
        <v>1.4115282257525548E-2</v>
      </c>
      <c r="AM61" s="81">
        <f t="shared" si="95"/>
        <v>1.3468301043107232E-2</v>
      </c>
      <c r="AN61" s="81">
        <f t="shared" si="95"/>
        <v>1.3857082990983796E-2</v>
      </c>
      <c r="AO61" s="81">
        <f t="shared" si="95"/>
        <v>1.2594547276139555E-2</v>
      </c>
      <c r="AP61" s="81">
        <f t="shared" si="95"/>
        <v>1.3610120355315131E-2</v>
      </c>
      <c r="AQ61" s="81">
        <f t="shared" si="95"/>
        <v>1.4137551645325916E-2</v>
      </c>
      <c r="AR61" s="81">
        <f t="shared" si="95"/>
        <v>1.4377760890671908E-2</v>
      </c>
      <c r="AS61" s="81">
        <f t="shared" si="95"/>
        <v>1.4508938919336637E-2</v>
      </c>
      <c r="AT61" s="81">
        <f t="shared" si="95"/>
        <v>1.1485763540561623E-2</v>
      </c>
      <c r="AU61" s="81">
        <f t="shared" si="95"/>
        <v>1.4689935407118968E-2</v>
      </c>
      <c r="AV61" s="81">
        <f t="shared" si="95"/>
        <v>1.5856773562359431E-2</v>
      </c>
      <c r="AW61" s="81">
        <f t="shared" si="95"/>
        <v>1.3435070502038272E-2</v>
      </c>
      <c r="AX61" s="81">
        <f t="shared" si="95"/>
        <v>1.1694204584835536E-2</v>
      </c>
      <c r="AY61" s="81">
        <f t="shared" si="95"/>
        <v>1.5135419146587867E-2</v>
      </c>
      <c r="AZ61" s="81">
        <f t="shared" si="95"/>
        <v>1.4402850901455709E-2</v>
      </c>
      <c r="BA61" s="81">
        <f t="shared" si="95"/>
        <v>1.4881331145414414E-2</v>
      </c>
      <c r="BB61" s="81">
        <f t="shared" si="95"/>
        <v>1.404496313674022E-2</v>
      </c>
      <c r="BC61" s="81">
        <f t="shared" si="95"/>
        <v>1.4983775179770177E-2</v>
      </c>
      <c r="BD61" s="81">
        <f t="shared" si="95"/>
        <v>4.2901815636674752E-3</v>
      </c>
      <c r="BE61" s="81">
        <f t="shared" si="95"/>
        <v>1.3240946447512558E-2</v>
      </c>
      <c r="BF61" s="81">
        <f t="shared" si="95"/>
        <v>1.2361209569689053E-2</v>
      </c>
      <c r="BG61" s="81">
        <f t="shared" si="95"/>
        <v>1.2272070456972506E-2</v>
      </c>
      <c r="BH61" s="81">
        <f t="shared" si="95"/>
        <v>1.3903626301491416E-2</v>
      </c>
      <c r="BI61" s="81">
        <f t="shared" si="95"/>
        <v>1.5742835278184396E-2</v>
      </c>
      <c r="BJ61" s="81">
        <f t="shared" si="95"/>
        <v>1.3583675404278068E-2</v>
      </c>
      <c r="BK61" s="81">
        <f t="shared" si="95"/>
        <v>1.3285723552002499E-2</v>
      </c>
      <c r="BL61" s="81">
        <f t="shared" si="95"/>
        <v>1.4323670704502694E-2</v>
      </c>
      <c r="BM61" s="81">
        <f t="shared" si="95"/>
        <v>0</v>
      </c>
      <c r="BN61" s="81">
        <f t="shared" si="95"/>
        <v>1.5557372901332049E-2</v>
      </c>
      <c r="BO61" s="81">
        <f t="shared" si="95"/>
        <v>1.5427123565753837E-2</v>
      </c>
      <c r="BP61" s="81">
        <f t="shared" si="95"/>
        <v>1.4757295804987011E-2</v>
      </c>
      <c r="BQ61" s="81">
        <f t="shared" ref="BQ61:BW61" si="96">BQ60/63.06453</f>
        <v>1.5642419552692136E-2</v>
      </c>
      <c r="BR61" s="81">
        <f t="shared" si="96"/>
        <v>1.5298263607956037E-2</v>
      </c>
      <c r="BS61" s="81">
        <f t="shared" si="96"/>
        <v>1.3553423787725756E-2</v>
      </c>
      <c r="BT61" s="81">
        <f t="shared" si="96"/>
        <v>1.5527689401402915E-2</v>
      </c>
      <c r="BU61" s="81">
        <f t="shared" si="96"/>
        <v>1.5424682696011924E-2</v>
      </c>
      <c r="BV61" s="81">
        <f t="shared" si="96"/>
        <v>1.5698081093107965E-2</v>
      </c>
      <c r="BW61" s="81">
        <f t="shared" si="96"/>
        <v>1.5439085398222568E-2</v>
      </c>
    </row>
    <row r="62" spans="1:81" s="81" customFormat="1" ht="18.75">
      <c r="A62" s="114"/>
      <c r="C62" s="6" t="s">
        <v>39</v>
      </c>
      <c r="D62" s="81">
        <f>LN(D61)</f>
        <v>-4.1974198113085519</v>
      </c>
      <c r="E62" s="81">
        <f t="shared" ref="E62:BP62" si="97">LN(E61)</f>
        <v>-4.1937185954400933</v>
      </c>
      <c r="F62" s="81">
        <f t="shared" si="97"/>
        <v>-4.422551797418901</v>
      </c>
      <c r="G62" s="81">
        <f t="shared" si="97"/>
        <v>-4.14568441789541</v>
      </c>
      <c r="H62" s="81">
        <f t="shared" si="97"/>
        <v>-4.1938109173137352</v>
      </c>
      <c r="I62" s="81">
        <f t="shared" si="97"/>
        <v>-4.2797820067637309</v>
      </c>
      <c r="J62" s="81">
        <f t="shared" si="97"/>
        <v>-4.1723238934101206</v>
      </c>
      <c r="K62" s="81">
        <f t="shared" si="97"/>
        <v>-4.2125832222828699</v>
      </c>
      <c r="L62" s="81">
        <f t="shared" si="97"/>
        <v>-4.1705898131366963</v>
      </c>
      <c r="M62" s="81">
        <f t="shared" si="97"/>
        <v>-4.1539401658235597</v>
      </c>
      <c r="N62" s="81">
        <f t="shared" si="97"/>
        <v>-4.2675622038026901</v>
      </c>
      <c r="O62" s="81">
        <f t="shared" si="97"/>
        <v>-4.3817551829965176</v>
      </c>
      <c r="P62" s="81">
        <f t="shared" si="97"/>
        <v>-4.2997460127683205</v>
      </c>
      <c r="Q62" s="81">
        <f t="shared" si="97"/>
        <v>-4.2293392249462087</v>
      </c>
      <c r="R62" s="81">
        <f t="shared" si="97"/>
        <v>-4.2657280401216724</v>
      </c>
      <c r="S62" s="81">
        <f t="shared" si="97"/>
        <v>-4.2458418161842966</v>
      </c>
      <c r="T62" s="81">
        <f t="shared" si="97"/>
        <v>-4.2702929120484603</v>
      </c>
      <c r="U62" s="81">
        <f t="shared" si="97"/>
        <v>-4.2716217781292194</v>
      </c>
      <c r="V62" s="81">
        <f t="shared" si="97"/>
        <v>-4.2736811722985442</v>
      </c>
      <c r="W62" s="81">
        <f t="shared" si="97"/>
        <v>-4.436897052947006</v>
      </c>
      <c r="X62" s="81">
        <f t="shared" si="97"/>
        <v>-4.2523366306662025</v>
      </c>
      <c r="Y62" s="81">
        <f t="shared" si="97"/>
        <v>-4.2534289928891598</v>
      </c>
      <c r="Z62" s="81">
        <f t="shared" si="97"/>
        <v>-4.1612582117425925</v>
      </c>
      <c r="AA62" s="81">
        <f t="shared" si="97"/>
        <v>-4.2638925022779155</v>
      </c>
      <c r="AB62" s="81">
        <f t="shared" si="97"/>
        <v>-4.2112493184772095</v>
      </c>
      <c r="AC62" s="81">
        <f t="shared" si="97"/>
        <v>-4.2242314139155992</v>
      </c>
      <c r="AD62" s="81">
        <f t="shared" si="97"/>
        <v>-4.1588823586709411</v>
      </c>
      <c r="AE62" s="81">
        <f t="shared" si="97"/>
        <v>-4.2555506303112578</v>
      </c>
      <c r="AF62" s="81">
        <f t="shared" si="97"/>
        <v>-4.3226495013816919</v>
      </c>
      <c r="AG62" s="81">
        <f t="shared" si="97"/>
        <v>-4.2578480344029579</v>
      </c>
      <c r="AH62" s="81">
        <f t="shared" si="97"/>
        <v>-4.2923626327217148</v>
      </c>
      <c r="AI62" s="81">
        <f t="shared" si="97"/>
        <v>-4.2788003272883515</v>
      </c>
      <c r="AJ62" s="81">
        <f t="shared" si="97"/>
        <v>-4.3674205938591619</v>
      </c>
      <c r="AK62" s="81">
        <f t="shared" si="97"/>
        <v>-4.3126527448646872</v>
      </c>
      <c r="AL62" s="81">
        <f t="shared" si="97"/>
        <v>-4.2604972204857932</v>
      </c>
      <c r="AM62" s="81">
        <f t="shared" si="97"/>
        <v>-4.3074164254600573</v>
      </c>
      <c r="AN62" s="81">
        <f t="shared" si="97"/>
        <v>-4.2789587697816822</v>
      </c>
      <c r="AO62" s="81">
        <f t="shared" si="97"/>
        <v>-4.3744913145524871</v>
      </c>
      <c r="AP62" s="81">
        <f t="shared" si="97"/>
        <v>-4.2969416192046568</v>
      </c>
      <c r="AQ62" s="81">
        <f t="shared" si="97"/>
        <v>-4.2589207844731192</v>
      </c>
      <c r="AR62" s="81">
        <f t="shared" si="97"/>
        <v>-4.242072648780475</v>
      </c>
      <c r="AS62" s="81">
        <f t="shared" si="97"/>
        <v>-4.2329903423039843</v>
      </c>
      <c r="AT62" s="81">
        <f t="shared" si="97"/>
        <v>-4.4666469635043695</v>
      </c>
      <c r="AU62" s="81">
        <f t="shared" si="97"/>
        <v>-4.2205926858707583</v>
      </c>
      <c r="AV62" s="81">
        <f t="shared" si="97"/>
        <v>-4.144158515856522</v>
      </c>
      <c r="AW62" s="81">
        <f t="shared" si="97"/>
        <v>-4.3098867892888331</v>
      </c>
      <c r="AX62" s="81">
        <f t="shared" si="97"/>
        <v>-4.4486618945265919</v>
      </c>
      <c r="AY62" s="81">
        <f t="shared" si="97"/>
        <v>-4.1907176430308155</v>
      </c>
      <c r="AZ62" s="81">
        <f t="shared" si="97"/>
        <v>-4.2403291127277338</v>
      </c>
      <c r="BA62" s="81">
        <f t="shared" si="97"/>
        <v>-4.2076477948811766</v>
      </c>
      <c r="BB62" s="81">
        <f t="shared" si="97"/>
        <v>-4.265491443082972</v>
      </c>
      <c r="BC62" s="81">
        <f t="shared" si="97"/>
        <v>-4.2007873179725204</v>
      </c>
      <c r="BD62" s="81">
        <f t="shared" si="97"/>
        <v>-5.4514262244045737</v>
      </c>
      <c r="BE62" s="81">
        <f t="shared" si="97"/>
        <v>-4.324441247077031</v>
      </c>
      <c r="BF62" s="81">
        <f t="shared" si="97"/>
        <v>-4.3931919701154012</v>
      </c>
      <c r="BG62" s="81">
        <f t="shared" si="97"/>
        <v>-4.4004292930949935</v>
      </c>
      <c r="BH62" s="81">
        <f t="shared" si="97"/>
        <v>-4.2756055878706825</v>
      </c>
      <c r="BI62" s="81">
        <f t="shared" si="97"/>
        <v>-4.1513699201826606</v>
      </c>
      <c r="BJ62" s="81">
        <f t="shared" si="97"/>
        <v>-4.2988865451434295</v>
      </c>
      <c r="BK62" s="81">
        <f t="shared" si="97"/>
        <v>-4.3210652374218839</v>
      </c>
      <c r="BL62" s="81">
        <f t="shared" si="97"/>
        <v>-4.2458418161842966</v>
      </c>
      <c r="BM62" s="81">
        <v>0</v>
      </c>
      <c r="BN62" s="81">
        <f t="shared" si="97"/>
        <v>-4.1632206111617256</v>
      </c>
      <c r="BO62" s="81">
        <f t="shared" si="97"/>
        <v>-4.1716280482771566</v>
      </c>
      <c r="BP62" s="81">
        <f t="shared" si="97"/>
        <v>-4.216017687639245</v>
      </c>
      <c r="BQ62" s="81">
        <f t="shared" ref="BQ62:BW62" si="98">LN(BQ61)</f>
        <v>-4.157768852972672</v>
      </c>
      <c r="BR62" s="81">
        <f t="shared" si="98"/>
        <v>-4.180015946700264</v>
      </c>
      <c r="BS62" s="81">
        <f t="shared" si="98"/>
        <v>-4.3011160855132102</v>
      </c>
      <c r="BT62" s="81">
        <f t="shared" si="98"/>
        <v>-4.1651304358011245</v>
      </c>
      <c r="BU62" s="81">
        <f t="shared" si="98"/>
        <v>-4.1717862801632437</v>
      </c>
      <c r="BV62" s="81">
        <f t="shared" si="98"/>
        <v>-4.1542167974666784</v>
      </c>
      <c r="BW62" s="81">
        <f t="shared" si="98"/>
        <v>-4.1708529720064345</v>
      </c>
    </row>
    <row r="63" spans="1:81" s="81" customFormat="1">
      <c r="A63" s="114"/>
      <c r="C63" s="6" t="s">
        <v>244</v>
      </c>
      <c r="D63" s="81">
        <f>-D61*D62</f>
        <v>6.3105345048551489E-2</v>
      </c>
      <c r="E63" s="81">
        <f t="shared" ref="E63:BP63" si="99">-E61*E62</f>
        <v>6.3283492733018504E-2</v>
      </c>
      <c r="F63" s="81">
        <f t="shared" si="99"/>
        <v>5.3086376954073769E-2</v>
      </c>
      <c r="G63" s="81">
        <f t="shared" si="99"/>
        <v>6.5636947071545063E-2</v>
      </c>
      <c r="H63" s="81">
        <f t="shared" si="99"/>
        <v>6.3279043566689896E-2</v>
      </c>
      <c r="I63" s="81">
        <f t="shared" si="99"/>
        <v>5.9256492230073579E-2</v>
      </c>
      <c r="J63" s="81">
        <f t="shared" si="99"/>
        <v>6.4322182406388512E-2</v>
      </c>
      <c r="K63" s="81">
        <f t="shared" si="99"/>
        <v>6.2380211907371065E-2</v>
      </c>
      <c r="L63" s="81">
        <f t="shared" si="99"/>
        <v>6.4407039339668806E-2</v>
      </c>
      <c r="M63" s="81">
        <f t="shared" si="99"/>
        <v>6.522693091657418E-2</v>
      </c>
      <c r="N63" s="81">
        <f t="shared" si="99"/>
        <v>5.9813765509266814E-2</v>
      </c>
      <c r="O63" s="81">
        <f t="shared" si="99"/>
        <v>5.4786809740529817E-2</v>
      </c>
      <c r="P63" s="81">
        <f t="shared" si="99"/>
        <v>5.8356177353555076E-2</v>
      </c>
      <c r="Q63" s="81">
        <f t="shared" si="99"/>
        <v>6.1587678322250927E-2</v>
      </c>
      <c r="R63" s="81">
        <f t="shared" si="99"/>
        <v>5.9897819751473118E-2</v>
      </c>
      <c r="S63" s="81">
        <f t="shared" si="99"/>
        <v>6.0816040038431524E-2</v>
      </c>
      <c r="T63" s="81">
        <f t="shared" si="99"/>
        <v>5.9688823361153213E-2</v>
      </c>
      <c r="U63" s="81">
        <f t="shared" si="99"/>
        <v>5.9628107396150376E-2</v>
      </c>
      <c r="V63" s="81">
        <f t="shared" si="99"/>
        <v>5.9534124179081153E-2</v>
      </c>
      <c r="W63" s="81">
        <f t="shared" si="99"/>
        <v>5.2500017147288497E-2</v>
      </c>
      <c r="X63" s="81">
        <f t="shared" si="99"/>
        <v>6.0514758390134114E-2</v>
      </c>
      <c r="Y63" s="81">
        <f t="shared" si="99"/>
        <v>6.0464218817958437E-2</v>
      </c>
      <c r="Z63" s="81">
        <f t="shared" si="99"/>
        <v>6.4865412770087214E-2</v>
      </c>
      <c r="AA63" s="81">
        <f t="shared" si="99"/>
        <v>5.9982044116877825E-2</v>
      </c>
      <c r="AB63" s="81">
        <f t="shared" si="99"/>
        <v>6.2443697729014438E-2</v>
      </c>
      <c r="AC63" s="81">
        <f t="shared" si="99"/>
        <v>6.1828300433563063E-2</v>
      </c>
      <c r="AD63" s="81">
        <f t="shared" si="99"/>
        <v>6.4982583946362679E-2</v>
      </c>
      <c r="AE63" s="81">
        <f t="shared" si="99"/>
        <v>6.0366167673710398E-2</v>
      </c>
      <c r="AF63" s="81">
        <f t="shared" si="99"/>
        <v>5.7338614791750384E-2</v>
      </c>
      <c r="AG63" s="81">
        <f t="shared" si="99"/>
        <v>6.0260155909722522E-2</v>
      </c>
      <c r="AH63" s="81">
        <f t="shared" si="99"/>
        <v>5.8687687851581044E-2</v>
      </c>
      <c r="AI63" s="81">
        <f t="shared" si="99"/>
        <v>5.930108630474603E-2</v>
      </c>
      <c r="AJ63" s="81">
        <f t="shared" si="99"/>
        <v>5.5395993233964963E-2</v>
      </c>
      <c r="AK63" s="81">
        <f t="shared" si="99"/>
        <v>5.7780753450834575E-2</v>
      </c>
      <c r="AL63" s="81">
        <f t="shared" si="99"/>
        <v>6.0138120824560028E-2</v>
      </c>
      <c r="AM63" s="81">
        <f t="shared" si="99"/>
        <v>5.8013581136120915E-2</v>
      </c>
      <c r="AN63" s="81">
        <f t="shared" si="99"/>
        <v>5.9293886787862703E-2</v>
      </c>
      <c r="AO63" s="81">
        <f t="shared" si="99"/>
        <v>5.509473767019317E-2</v>
      </c>
      <c r="AP63" s="81">
        <f t="shared" si="99"/>
        <v>5.8481892597138062E-2</v>
      </c>
      <c r="AQ63" s="81">
        <f t="shared" si="99"/>
        <v>6.0210712543840687E-2</v>
      </c>
      <c r="AR63" s="81">
        <f t="shared" si="99"/>
        <v>6.0991506225024902E-2</v>
      </c>
      <c r="AS63" s="81">
        <f t="shared" si="99"/>
        <v>6.1416198322630393E-2</v>
      </c>
      <c r="AT63" s="81">
        <f t="shared" si="99"/>
        <v>5.1302850841978768E-2</v>
      </c>
      <c r="AU63" s="81">
        <f t="shared" si="99"/>
        <v>6.2000233935200197E-2</v>
      </c>
      <c r="AV63" s="81">
        <f t="shared" si="99"/>
        <v>6.5712983192460397E-2</v>
      </c>
      <c r="AW63" s="81">
        <f t="shared" si="99"/>
        <v>5.7903632869898837E-2</v>
      </c>
      <c r="AX63" s="81">
        <f t="shared" si="99"/>
        <v>5.2023562323356011E-2</v>
      </c>
      <c r="AY63" s="81">
        <f t="shared" si="99"/>
        <v>6.3428268052272183E-2</v>
      </c>
      <c r="AZ63" s="81">
        <f t="shared" si="99"/>
        <v>6.1072827983719526E-2</v>
      </c>
      <c r="BA63" s="81">
        <f t="shared" si="99"/>
        <v>6.2615400178899536E-2</v>
      </c>
      <c r="BB63" s="81">
        <f t="shared" si="99"/>
        <v>5.9908670078181188E-2</v>
      </c>
      <c r="BC63" s="81">
        <f t="shared" si="99"/>
        <v>6.2943652750529988E-2</v>
      </c>
      <c r="BD63" s="81">
        <f t="shared" si="99"/>
        <v>2.3387608283633895E-2</v>
      </c>
      <c r="BE63" s="81">
        <f t="shared" si="99"/>
        <v>5.7259694967961391E-2</v>
      </c>
      <c r="BF63" s="81">
        <f t="shared" si="99"/>
        <v>5.4305166622471597E-2</v>
      </c>
      <c r="BG63" s="81">
        <f t="shared" si="99"/>
        <v>5.4002378325787477E-2</v>
      </c>
      <c r="BH63" s="81">
        <f t="shared" si="99"/>
        <v>5.9446422306322487E-2</v>
      </c>
      <c r="BI63" s="81">
        <f t="shared" si="99"/>
        <v>6.5354332832245135E-2</v>
      </c>
      <c r="BJ63" s="81">
        <f t="shared" si="99"/>
        <v>5.839467942904672E-2</v>
      </c>
      <c r="BK63" s="81">
        <f t="shared" si="99"/>
        <v>5.740847819455519E-2</v>
      </c>
      <c r="BL63" s="81">
        <f t="shared" si="99"/>
        <v>6.0816040038431524E-2</v>
      </c>
      <c r="BM63" s="81">
        <f t="shared" si="99"/>
        <v>0</v>
      </c>
      <c r="BN63" s="81">
        <f t="shared" si="99"/>
        <v>6.4768775518354485E-2</v>
      </c>
      <c r="BO63" s="81">
        <f t="shared" si="99"/>
        <v>6.435622137113621E-2</v>
      </c>
      <c r="BP63" s="81">
        <f t="shared" si="99"/>
        <v>6.2217020135549667E-2</v>
      </c>
      <c r="BQ63" s="81">
        <f t="shared" ref="BQ63:BW63" si="100">-BQ61*BQ62</f>
        <v>6.5037564801314077E-2</v>
      </c>
      <c r="BR63" s="81">
        <f t="shared" si="100"/>
        <v>6.3946985838080547E-2</v>
      </c>
      <c r="BS63" s="81">
        <f t="shared" si="100"/>
        <v>5.8294849067164631E-2</v>
      </c>
      <c r="BT63" s="81">
        <f t="shared" si="100"/>
        <v>6.4674851723449819E-2</v>
      </c>
      <c r="BU63" s="81">
        <f t="shared" si="100"/>
        <v>6.4348479647093934E-2</v>
      </c>
      <c r="BV63" s="81">
        <f t="shared" si="100"/>
        <v>6.521323216498319E-2</v>
      </c>
      <c r="BW63" s="81">
        <f t="shared" si="100"/>
        <v>6.4394155218237742E-2</v>
      </c>
      <c r="CA63" s="81">
        <f t="shared" si="19"/>
        <v>4.25498455519313</v>
      </c>
      <c r="CB63" s="81">
        <f t="shared" si="20"/>
        <v>0.99493029270771449</v>
      </c>
      <c r="CC63" s="81">
        <f t="shared" si="21"/>
        <v>1.0631965922656282E-3</v>
      </c>
    </row>
    <row r="64" spans="1:81" ht="28.5">
      <c r="A64" s="114"/>
      <c r="B64" s="92" t="s">
        <v>76</v>
      </c>
      <c r="C64" s="92" t="s">
        <v>77</v>
      </c>
      <c r="D64" s="81">
        <v>1</v>
      </c>
      <c r="E64" s="81">
        <v>1</v>
      </c>
      <c r="F64" s="81">
        <v>1</v>
      </c>
      <c r="G64" s="81">
        <v>1</v>
      </c>
      <c r="H64" s="81">
        <v>1</v>
      </c>
      <c r="I64" s="81">
        <v>1</v>
      </c>
      <c r="J64" s="81">
        <v>1</v>
      </c>
      <c r="K64" s="81">
        <v>1</v>
      </c>
      <c r="L64" s="81">
        <v>1E-3</v>
      </c>
      <c r="M64" s="81">
        <v>1</v>
      </c>
      <c r="N64" s="81">
        <v>1</v>
      </c>
      <c r="O64" s="81">
        <v>1</v>
      </c>
      <c r="P64" s="81">
        <v>1</v>
      </c>
      <c r="Q64" s="81">
        <v>0.01</v>
      </c>
      <c r="R64" s="81">
        <v>1</v>
      </c>
      <c r="S64" s="81">
        <v>1</v>
      </c>
      <c r="T64" s="81">
        <v>1</v>
      </c>
      <c r="U64" s="81">
        <v>1</v>
      </c>
      <c r="V64" s="81">
        <v>1E-3</v>
      </c>
      <c r="W64" s="81">
        <v>0.8</v>
      </c>
      <c r="X64" s="81">
        <v>1</v>
      </c>
      <c r="Y64" s="81">
        <v>1</v>
      </c>
      <c r="Z64" s="81">
        <v>1E-3</v>
      </c>
      <c r="AA64" s="81">
        <v>1</v>
      </c>
      <c r="AB64" s="81">
        <v>1</v>
      </c>
      <c r="AC64" s="81">
        <v>1</v>
      </c>
      <c r="AD64" s="81">
        <v>1</v>
      </c>
      <c r="AE64" s="81">
        <v>0.99</v>
      </c>
      <c r="AF64" s="81">
        <v>1</v>
      </c>
      <c r="AG64" s="81">
        <v>1</v>
      </c>
      <c r="AH64" s="81">
        <v>1</v>
      </c>
      <c r="AI64" s="81">
        <v>1E-3</v>
      </c>
      <c r="AJ64" s="81">
        <v>1E-3</v>
      </c>
      <c r="AK64" s="81">
        <v>1</v>
      </c>
      <c r="AL64" s="81">
        <v>0.97</v>
      </c>
      <c r="AM64" s="81">
        <v>1</v>
      </c>
      <c r="AN64" s="81">
        <v>1E-3</v>
      </c>
      <c r="AO64" s="81">
        <v>0.88</v>
      </c>
      <c r="AP64" s="81">
        <v>1E-3</v>
      </c>
      <c r="AQ64" s="81">
        <v>1E-3</v>
      </c>
      <c r="AR64" s="81">
        <v>1E-3</v>
      </c>
      <c r="AS64" s="81">
        <v>1E-3</v>
      </c>
      <c r="AT64" s="81">
        <v>1E-3</v>
      </c>
      <c r="AU64" s="81">
        <v>1E-3</v>
      </c>
      <c r="AV64" s="81">
        <v>1E-3</v>
      </c>
      <c r="AW64" s="81">
        <v>1E-3</v>
      </c>
      <c r="AX64" s="81">
        <v>1E-3</v>
      </c>
      <c r="AY64" s="81">
        <v>1E-3</v>
      </c>
      <c r="AZ64" s="81">
        <v>1E-3</v>
      </c>
      <c r="BA64" s="81">
        <v>1E-3</v>
      </c>
      <c r="BB64" s="81">
        <v>1</v>
      </c>
      <c r="BC64" s="81">
        <v>1E-3</v>
      </c>
      <c r="BD64" s="81">
        <v>0.8</v>
      </c>
      <c r="BE64" s="81">
        <v>1E-3</v>
      </c>
      <c r="BF64" s="81">
        <v>1E-3</v>
      </c>
      <c r="BG64" s="81">
        <v>1</v>
      </c>
      <c r="BH64" s="81">
        <v>1</v>
      </c>
      <c r="BI64" s="81">
        <v>1</v>
      </c>
      <c r="BJ64" s="81">
        <v>1</v>
      </c>
      <c r="BK64" s="81">
        <v>0.96</v>
      </c>
      <c r="BL64" s="81">
        <v>1</v>
      </c>
      <c r="BM64" s="81">
        <v>1E-3</v>
      </c>
      <c r="BN64" s="81">
        <v>1E-3</v>
      </c>
      <c r="BO64" s="81">
        <v>1E-3</v>
      </c>
      <c r="BP64" s="81">
        <v>1E-3</v>
      </c>
      <c r="BQ64" s="81">
        <v>1E-3</v>
      </c>
      <c r="BR64" s="81">
        <v>1E-3</v>
      </c>
      <c r="BS64" s="81">
        <v>1E-3</v>
      </c>
      <c r="BT64" s="81">
        <v>1E-3</v>
      </c>
      <c r="BU64" s="81">
        <v>1E-3</v>
      </c>
      <c r="BV64" s="81">
        <v>1E-3</v>
      </c>
      <c r="BW64" s="81">
        <v>1E-3</v>
      </c>
      <c r="BX64" s="81">
        <f t="shared" si="8"/>
        <v>1</v>
      </c>
      <c r="BY64" s="81">
        <f t="shared" si="9"/>
        <v>1E-3</v>
      </c>
      <c r="BZ64" s="81"/>
      <c r="CA64" s="81"/>
      <c r="CB64" s="81"/>
      <c r="CC64" s="81"/>
    </row>
    <row r="65" spans="1:81" s="81" customFormat="1" ht="18.75">
      <c r="A65" s="114"/>
      <c r="C65" s="6" t="s">
        <v>37</v>
      </c>
      <c r="D65" s="81">
        <f>(D64-0.001)/0.999</f>
        <v>1</v>
      </c>
      <c r="E65" s="81">
        <f t="shared" ref="E65:BP65" si="101">(E64-0.001)/0.999</f>
        <v>1</v>
      </c>
      <c r="F65" s="81">
        <f t="shared" si="101"/>
        <v>1</v>
      </c>
      <c r="G65" s="81">
        <f t="shared" si="101"/>
        <v>1</v>
      </c>
      <c r="H65" s="81">
        <f t="shared" si="101"/>
        <v>1</v>
      </c>
      <c r="I65" s="81">
        <f t="shared" si="101"/>
        <v>1</v>
      </c>
      <c r="J65" s="81">
        <f t="shared" si="101"/>
        <v>1</v>
      </c>
      <c r="K65" s="81">
        <f t="shared" si="101"/>
        <v>1</v>
      </c>
      <c r="L65" s="81">
        <f t="shared" si="101"/>
        <v>0</v>
      </c>
      <c r="M65" s="81">
        <f t="shared" si="101"/>
        <v>1</v>
      </c>
      <c r="N65" s="81">
        <f t="shared" si="101"/>
        <v>1</v>
      </c>
      <c r="O65" s="81">
        <f t="shared" si="101"/>
        <v>1</v>
      </c>
      <c r="P65" s="81">
        <f t="shared" si="101"/>
        <v>1</v>
      </c>
      <c r="Q65" s="81">
        <f t="shared" si="101"/>
        <v>9.0090090090090107E-3</v>
      </c>
      <c r="R65" s="81">
        <f t="shared" si="101"/>
        <v>1</v>
      </c>
      <c r="S65" s="81">
        <f t="shared" si="101"/>
        <v>1</v>
      </c>
      <c r="T65" s="81">
        <f t="shared" si="101"/>
        <v>1</v>
      </c>
      <c r="U65" s="81">
        <f t="shared" si="101"/>
        <v>1</v>
      </c>
      <c r="V65" s="81">
        <f t="shared" si="101"/>
        <v>0</v>
      </c>
      <c r="W65" s="81">
        <f t="shared" si="101"/>
        <v>0.79979979979979987</v>
      </c>
      <c r="X65" s="81">
        <f t="shared" si="101"/>
        <v>1</v>
      </c>
      <c r="Y65" s="81">
        <f t="shared" si="101"/>
        <v>1</v>
      </c>
      <c r="Z65" s="81">
        <f t="shared" si="101"/>
        <v>0</v>
      </c>
      <c r="AA65" s="81">
        <f t="shared" si="101"/>
        <v>1</v>
      </c>
      <c r="AB65" s="81">
        <f t="shared" si="101"/>
        <v>1</v>
      </c>
      <c r="AC65" s="81">
        <f t="shared" si="101"/>
        <v>1</v>
      </c>
      <c r="AD65" s="81">
        <f t="shared" si="101"/>
        <v>1</v>
      </c>
      <c r="AE65" s="81">
        <f t="shared" si="101"/>
        <v>0.98998998998998999</v>
      </c>
      <c r="AF65" s="81">
        <f t="shared" si="101"/>
        <v>1</v>
      </c>
      <c r="AG65" s="81">
        <f t="shared" si="101"/>
        <v>1</v>
      </c>
      <c r="AH65" s="81">
        <f t="shared" si="101"/>
        <v>1</v>
      </c>
      <c r="AI65" s="81">
        <f t="shared" si="101"/>
        <v>0</v>
      </c>
      <c r="AJ65" s="81">
        <f t="shared" si="101"/>
        <v>0</v>
      </c>
      <c r="AK65" s="81">
        <f t="shared" si="101"/>
        <v>1</v>
      </c>
      <c r="AL65" s="81">
        <f t="shared" si="101"/>
        <v>0.96996996996996998</v>
      </c>
      <c r="AM65" s="81">
        <f t="shared" si="101"/>
        <v>1</v>
      </c>
      <c r="AN65" s="81">
        <f t="shared" si="101"/>
        <v>0</v>
      </c>
      <c r="AO65" s="81">
        <f t="shared" si="101"/>
        <v>0.87987987987987992</v>
      </c>
      <c r="AP65" s="81">
        <f t="shared" si="101"/>
        <v>0</v>
      </c>
      <c r="AQ65" s="81">
        <f t="shared" si="101"/>
        <v>0</v>
      </c>
      <c r="AR65" s="81">
        <f t="shared" si="101"/>
        <v>0</v>
      </c>
      <c r="AS65" s="81">
        <f t="shared" si="101"/>
        <v>0</v>
      </c>
      <c r="AT65" s="81">
        <f t="shared" si="101"/>
        <v>0</v>
      </c>
      <c r="AU65" s="81">
        <f t="shared" si="101"/>
        <v>0</v>
      </c>
      <c r="AV65" s="81">
        <f t="shared" si="101"/>
        <v>0</v>
      </c>
      <c r="AW65" s="81">
        <f t="shared" si="101"/>
        <v>0</v>
      </c>
      <c r="AX65" s="81">
        <f t="shared" si="101"/>
        <v>0</v>
      </c>
      <c r="AY65" s="81">
        <f t="shared" si="101"/>
        <v>0</v>
      </c>
      <c r="AZ65" s="81">
        <f t="shared" si="101"/>
        <v>0</v>
      </c>
      <c r="BA65" s="81">
        <f t="shared" si="101"/>
        <v>0</v>
      </c>
      <c r="BB65" s="81">
        <f t="shared" si="101"/>
        <v>1</v>
      </c>
      <c r="BC65" s="81">
        <f t="shared" si="101"/>
        <v>0</v>
      </c>
      <c r="BD65" s="81">
        <f t="shared" si="101"/>
        <v>0.79979979979979987</v>
      </c>
      <c r="BE65" s="81">
        <f t="shared" si="101"/>
        <v>0</v>
      </c>
      <c r="BF65" s="81">
        <f t="shared" si="101"/>
        <v>0</v>
      </c>
      <c r="BG65" s="81">
        <f t="shared" si="101"/>
        <v>1</v>
      </c>
      <c r="BH65" s="81">
        <f t="shared" si="101"/>
        <v>1</v>
      </c>
      <c r="BI65" s="81">
        <f t="shared" si="101"/>
        <v>1</v>
      </c>
      <c r="BJ65" s="81">
        <f t="shared" si="101"/>
        <v>1</v>
      </c>
      <c r="BK65" s="81">
        <f t="shared" si="101"/>
        <v>0.95995995995995997</v>
      </c>
      <c r="BL65" s="81">
        <f t="shared" si="101"/>
        <v>1</v>
      </c>
      <c r="BM65" s="81">
        <f t="shared" si="101"/>
        <v>0</v>
      </c>
      <c r="BN65" s="81">
        <f t="shared" si="101"/>
        <v>0</v>
      </c>
      <c r="BO65" s="81">
        <f t="shared" si="101"/>
        <v>0</v>
      </c>
      <c r="BP65" s="81">
        <f t="shared" si="101"/>
        <v>0</v>
      </c>
      <c r="BQ65" s="81">
        <f t="shared" ref="BQ65:BW65" si="102">(BQ64-0.001)/0.999</f>
        <v>0</v>
      </c>
      <c r="BR65" s="81">
        <f t="shared" si="102"/>
        <v>0</v>
      </c>
      <c r="BS65" s="81">
        <f t="shared" si="102"/>
        <v>0</v>
      </c>
      <c r="BT65" s="81">
        <f t="shared" si="102"/>
        <v>0</v>
      </c>
      <c r="BU65" s="81">
        <f t="shared" si="102"/>
        <v>0</v>
      </c>
      <c r="BV65" s="81">
        <f t="shared" si="102"/>
        <v>0</v>
      </c>
      <c r="BW65" s="81">
        <f t="shared" si="102"/>
        <v>0</v>
      </c>
      <c r="BZ65" s="81">
        <f t="shared" si="12"/>
        <v>38.408408408408405</v>
      </c>
    </row>
    <row r="66" spans="1:81" s="81" customFormat="1" ht="18.75">
      <c r="A66" s="114"/>
      <c r="C66" s="6" t="s">
        <v>38</v>
      </c>
      <c r="D66" s="81">
        <f>D65/38.40841</f>
        <v>2.6035964519228988E-2</v>
      </c>
      <c r="E66" s="81">
        <f t="shared" ref="E66:BP66" si="103">E65/38.40841</f>
        <v>2.6035964519228988E-2</v>
      </c>
      <c r="F66" s="81">
        <f t="shared" si="103"/>
        <v>2.6035964519228988E-2</v>
      </c>
      <c r="G66" s="81">
        <f t="shared" si="103"/>
        <v>2.6035964519228988E-2</v>
      </c>
      <c r="H66" s="81">
        <f t="shared" si="103"/>
        <v>2.6035964519228988E-2</v>
      </c>
      <c r="I66" s="81">
        <f t="shared" si="103"/>
        <v>2.6035964519228988E-2</v>
      </c>
      <c r="J66" s="81">
        <f t="shared" si="103"/>
        <v>2.6035964519228988E-2</v>
      </c>
      <c r="K66" s="81">
        <f t="shared" si="103"/>
        <v>2.6035964519228988E-2</v>
      </c>
      <c r="L66" s="81">
        <f t="shared" si="103"/>
        <v>0</v>
      </c>
      <c r="M66" s="81">
        <f t="shared" si="103"/>
        <v>2.6035964519228988E-2</v>
      </c>
      <c r="N66" s="81">
        <f t="shared" si="103"/>
        <v>2.6035964519228988E-2</v>
      </c>
      <c r="O66" s="81">
        <f t="shared" si="103"/>
        <v>2.6035964519228988E-2</v>
      </c>
      <c r="P66" s="81">
        <f t="shared" si="103"/>
        <v>2.6035964519228988E-2</v>
      </c>
      <c r="Q66" s="81">
        <f t="shared" si="103"/>
        <v>2.3455823891197291E-4</v>
      </c>
      <c r="R66" s="81">
        <f t="shared" si="103"/>
        <v>2.6035964519228988E-2</v>
      </c>
      <c r="S66" s="81">
        <f t="shared" si="103"/>
        <v>2.6035964519228988E-2</v>
      </c>
      <c r="T66" s="81">
        <f t="shared" si="103"/>
        <v>2.6035964519228988E-2</v>
      </c>
      <c r="U66" s="81">
        <f t="shared" si="103"/>
        <v>2.6035964519228988E-2</v>
      </c>
      <c r="V66" s="81">
        <f t="shared" si="103"/>
        <v>0</v>
      </c>
      <c r="W66" s="81">
        <f t="shared" si="103"/>
        <v>2.082355921007404E-2</v>
      </c>
      <c r="X66" s="81">
        <f t="shared" si="103"/>
        <v>2.6035964519228988E-2</v>
      </c>
      <c r="Y66" s="81">
        <f t="shared" si="103"/>
        <v>2.6035964519228988E-2</v>
      </c>
      <c r="Z66" s="81">
        <f t="shared" si="103"/>
        <v>0</v>
      </c>
      <c r="AA66" s="81">
        <f t="shared" si="103"/>
        <v>2.6035964519228988E-2</v>
      </c>
      <c r="AB66" s="81">
        <f t="shared" si="103"/>
        <v>2.6035964519228988E-2</v>
      </c>
      <c r="AC66" s="81">
        <f t="shared" si="103"/>
        <v>2.6035964519228988E-2</v>
      </c>
      <c r="AD66" s="81">
        <f t="shared" si="103"/>
        <v>2.6035964519228988E-2</v>
      </c>
      <c r="AE66" s="81">
        <f t="shared" si="103"/>
        <v>2.5775344253771242E-2</v>
      </c>
      <c r="AF66" s="81">
        <f t="shared" si="103"/>
        <v>2.6035964519228988E-2</v>
      </c>
      <c r="AG66" s="81">
        <f t="shared" si="103"/>
        <v>2.6035964519228988E-2</v>
      </c>
      <c r="AH66" s="81">
        <f t="shared" si="103"/>
        <v>2.6035964519228988E-2</v>
      </c>
      <c r="AI66" s="81">
        <f t="shared" si="103"/>
        <v>0</v>
      </c>
      <c r="AJ66" s="81">
        <f t="shared" si="103"/>
        <v>0</v>
      </c>
      <c r="AK66" s="81">
        <f t="shared" si="103"/>
        <v>2.6035964519228988E-2</v>
      </c>
      <c r="AL66" s="81">
        <f t="shared" si="103"/>
        <v>2.5254103722855747E-2</v>
      </c>
      <c r="AM66" s="81">
        <f t="shared" si="103"/>
        <v>2.6035964519228988E-2</v>
      </c>
      <c r="AN66" s="81">
        <f t="shared" si="103"/>
        <v>0</v>
      </c>
      <c r="AO66" s="81">
        <f t="shared" si="103"/>
        <v>2.2908521333736019E-2</v>
      </c>
      <c r="AP66" s="81">
        <f t="shared" si="103"/>
        <v>0</v>
      </c>
      <c r="AQ66" s="81">
        <f t="shared" si="103"/>
        <v>0</v>
      </c>
      <c r="AR66" s="81">
        <f t="shared" si="103"/>
        <v>0</v>
      </c>
      <c r="AS66" s="81">
        <f t="shared" si="103"/>
        <v>0</v>
      </c>
      <c r="AT66" s="81">
        <f t="shared" si="103"/>
        <v>0</v>
      </c>
      <c r="AU66" s="81">
        <f t="shared" si="103"/>
        <v>0</v>
      </c>
      <c r="AV66" s="81">
        <f t="shared" si="103"/>
        <v>0</v>
      </c>
      <c r="AW66" s="81">
        <f t="shared" si="103"/>
        <v>0</v>
      </c>
      <c r="AX66" s="81">
        <f t="shared" si="103"/>
        <v>0</v>
      </c>
      <c r="AY66" s="81">
        <f t="shared" si="103"/>
        <v>0</v>
      </c>
      <c r="AZ66" s="81">
        <f t="shared" si="103"/>
        <v>0</v>
      </c>
      <c r="BA66" s="81">
        <f t="shared" si="103"/>
        <v>0</v>
      </c>
      <c r="BB66" s="81">
        <f t="shared" si="103"/>
        <v>2.6035964519228988E-2</v>
      </c>
      <c r="BC66" s="81">
        <f t="shared" si="103"/>
        <v>0</v>
      </c>
      <c r="BD66" s="81">
        <f t="shared" si="103"/>
        <v>2.082355921007404E-2</v>
      </c>
      <c r="BE66" s="81">
        <f t="shared" si="103"/>
        <v>0</v>
      </c>
      <c r="BF66" s="81">
        <f t="shared" si="103"/>
        <v>0</v>
      </c>
      <c r="BG66" s="81">
        <f t="shared" si="103"/>
        <v>2.6035964519228988E-2</v>
      </c>
      <c r="BH66" s="81">
        <f t="shared" si="103"/>
        <v>2.6035964519228988E-2</v>
      </c>
      <c r="BI66" s="81">
        <f t="shared" si="103"/>
        <v>2.6035964519228988E-2</v>
      </c>
      <c r="BJ66" s="81">
        <f t="shared" si="103"/>
        <v>2.6035964519228988E-2</v>
      </c>
      <c r="BK66" s="81">
        <f t="shared" si="103"/>
        <v>2.4993483457397998E-2</v>
      </c>
      <c r="BL66" s="81">
        <f t="shared" si="103"/>
        <v>2.6035964519228988E-2</v>
      </c>
      <c r="BM66" s="81">
        <f t="shared" si="103"/>
        <v>0</v>
      </c>
      <c r="BN66" s="81">
        <f t="shared" si="103"/>
        <v>0</v>
      </c>
      <c r="BO66" s="81">
        <f t="shared" si="103"/>
        <v>0</v>
      </c>
      <c r="BP66" s="81">
        <f t="shared" si="103"/>
        <v>0</v>
      </c>
      <c r="BQ66" s="81">
        <f t="shared" ref="BQ66:BW66" si="104">BQ65/38.40841</f>
        <v>0</v>
      </c>
      <c r="BR66" s="81">
        <f t="shared" si="104"/>
        <v>0</v>
      </c>
      <c r="BS66" s="81">
        <f t="shared" si="104"/>
        <v>0</v>
      </c>
      <c r="BT66" s="81">
        <f t="shared" si="104"/>
        <v>0</v>
      </c>
      <c r="BU66" s="81">
        <f t="shared" si="104"/>
        <v>0</v>
      </c>
      <c r="BV66" s="81">
        <f t="shared" si="104"/>
        <v>0</v>
      </c>
      <c r="BW66" s="81">
        <f t="shared" si="104"/>
        <v>0</v>
      </c>
    </row>
    <row r="67" spans="1:81" s="81" customFormat="1" ht="18.75">
      <c r="A67" s="114"/>
      <c r="C67" s="6" t="s">
        <v>39</v>
      </c>
      <c r="D67" s="81">
        <f>LN(D66)</f>
        <v>-3.6482764460310677</v>
      </c>
      <c r="E67" s="81">
        <f t="shared" ref="E67:BL67" si="105">LN(E66)</f>
        <v>-3.6482764460310677</v>
      </c>
      <c r="F67" s="81">
        <f t="shared" si="105"/>
        <v>-3.6482764460310677</v>
      </c>
      <c r="G67" s="81">
        <f t="shared" si="105"/>
        <v>-3.6482764460310677</v>
      </c>
      <c r="H67" s="81">
        <f t="shared" si="105"/>
        <v>-3.6482764460310677</v>
      </c>
      <c r="I67" s="81">
        <f t="shared" si="105"/>
        <v>-3.6482764460310677</v>
      </c>
      <c r="J67" s="81">
        <f t="shared" si="105"/>
        <v>-3.6482764460310677</v>
      </c>
      <c r="K67" s="81">
        <f t="shared" si="105"/>
        <v>-3.6482764460310677</v>
      </c>
      <c r="L67" s="81">
        <v>0</v>
      </c>
      <c r="M67" s="81">
        <f t="shared" si="105"/>
        <v>-3.6482764460310677</v>
      </c>
      <c r="N67" s="81">
        <f t="shared" si="105"/>
        <v>-3.6482764460310677</v>
      </c>
      <c r="O67" s="81">
        <f t="shared" si="105"/>
        <v>-3.6482764460310677</v>
      </c>
      <c r="P67" s="81">
        <f t="shared" si="105"/>
        <v>-3.6482764460310677</v>
      </c>
      <c r="Q67" s="81">
        <f t="shared" si="105"/>
        <v>-8.3578066473434021</v>
      </c>
      <c r="R67" s="81">
        <f t="shared" si="105"/>
        <v>-3.6482764460310677</v>
      </c>
      <c r="S67" s="81">
        <f t="shared" si="105"/>
        <v>-3.6482764460310677</v>
      </c>
      <c r="T67" s="81">
        <f t="shared" si="105"/>
        <v>-3.6482764460310677</v>
      </c>
      <c r="U67" s="81">
        <f t="shared" si="105"/>
        <v>-3.6482764460310677</v>
      </c>
      <c r="V67" s="81">
        <v>0</v>
      </c>
      <c r="W67" s="81">
        <f t="shared" si="105"/>
        <v>-3.8716702789133466</v>
      </c>
      <c r="X67" s="81">
        <f t="shared" si="105"/>
        <v>-3.6482764460310677</v>
      </c>
      <c r="Y67" s="81">
        <f t="shared" si="105"/>
        <v>-3.6482764460310677</v>
      </c>
      <c r="Z67" s="81">
        <v>0</v>
      </c>
      <c r="AA67" s="81">
        <f t="shared" si="105"/>
        <v>-3.6482764460310677</v>
      </c>
      <c r="AB67" s="81">
        <f t="shared" si="105"/>
        <v>-3.6482764460310677</v>
      </c>
      <c r="AC67" s="81">
        <f t="shared" si="105"/>
        <v>-3.6482764460310677</v>
      </c>
      <c r="AD67" s="81">
        <f t="shared" si="105"/>
        <v>-3.6482764460310677</v>
      </c>
      <c r="AE67" s="81">
        <f t="shared" si="105"/>
        <v>-3.6583368930569091</v>
      </c>
      <c r="AF67" s="81">
        <f t="shared" si="105"/>
        <v>-3.6482764460310677</v>
      </c>
      <c r="AG67" s="81">
        <f t="shared" si="105"/>
        <v>-3.6482764460310677</v>
      </c>
      <c r="AH67" s="81">
        <f t="shared" si="105"/>
        <v>-3.6482764460310677</v>
      </c>
      <c r="AI67" s="81">
        <v>0</v>
      </c>
      <c r="AJ67" s="81">
        <v>0</v>
      </c>
      <c r="AK67" s="81">
        <f t="shared" si="105"/>
        <v>-3.6482764460310677</v>
      </c>
      <c r="AL67" s="81">
        <f t="shared" si="105"/>
        <v>-3.6787666127888548</v>
      </c>
      <c r="AM67" s="81">
        <f t="shared" si="105"/>
        <v>-3.6482764460310677</v>
      </c>
      <c r="AN67" s="81">
        <v>0</v>
      </c>
      <c r="AO67" s="81">
        <f t="shared" si="105"/>
        <v>-3.776246326994444</v>
      </c>
      <c r="AP67" s="81">
        <v>0</v>
      </c>
      <c r="AQ67" s="81">
        <v>0</v>
      </c>
      <c r="AR67" s="81">
        <v>0</v>
      </c>
      <c r="AS67" s="81">
        <v>0</v>
      </c>
      <c r="AT67" s="81">
        <v>0</v>
      </c>
      <c r="AU67" s="81">
        <v>0</v>
      </c>
      <c r="AV67" s="81">
        <v>0</v>
      </c>
      <c r="AW67" s="81">
        <v>0</v>
      </c>
      <c r="AX67" s="81">
        <v>0</v>
      </c>
      <c r="AY67" s="81">
        <v>0</v>
      </c>
      <c r="AZ67" s="81">
        <v>0</v>
      </c>
      <c r="BA67" s="81">
        <v>0</v>
      </c>
      <c r="BB67" s="81">
        <f t="shared" si="105"/>
        <v>-3.6482764460310677</v>
      </c>
      <c r="BC67" s="81">
        <v>0</v>
      </c>
      <c r="BD67" s="81">
        <f t="shared" si="105"/>
        <v>-3.8716702789133466</v>
      </c>
      <c r="BE67" s="81">
        <v>0</v>
      </c>
      <c r="BF67" s="81">
        <v>0</v>
      </c>
      <c r="BG67" s="81">
        <f t="shared" si="105"/>
        <v>-3.6482764460310677</v>
      </c>
      <c r="BH67" s="81">
        <f t="shared" si="105"/>
        <v>-3.6482764460310677</v>
      </c>
      <c r="BI67" s="81">
        <f t="shared" si="105"/>
        <v>-3.6482764460310677</v>
      </c>
      <c r="BJ67" s="81">
        <f t="shared" si="105"/>
        <v>-3.6482764460310677</v>
      </c>
      <c r="BK67" s="81">
        <f t="shared" si="105"/>
        <v>-3.6891401497961831</v>
      </c>
      <c r="BL67" s="81">
        <f t="shared" si="105"/>
        <v>-3.6482764460310677</v>
      </c>
      <c r="BM67" s="81">
        <v>0</v>
      </c>
      <c r="BN67" s="81">
        <v>0</v>
      </c>
      <c r="BO67" s="81">
        <v>0</v>
      </c>
      <c r="BP67" s="81">
        <v>0</v>
      </c>
      <c r="BQ67" s="81">
        <v>0</v>
      </c>
      <c r="BR67" s="81">
        <v>0</v>
      </c>
      <c r="BS67" s="81">
        <v>0</v>
      </c>
      <c r="BT67" s="81">
        <v>0</v>
      </c>
      <c r="BU67" s="81">
        <v>0</v>
      </c>
      <c r="BV67" s="81">
        <v>0</v>
      </c>
      <c r="BW67" s="81">
        <v>0</v>
      </c>
    </row>
    <row r="68" spans="1:81" s="81" customFormat="1">
      <c r="A68" s="114"/>
      <c r="C68" s="6" t="s">
        <v>244</v>
      </c>
      <c r="D68" s="81">
        <f>-D66*D67</f>
        <v>9.4986396105203708E-2</v>
      </c>
      <c r="E68" s="81">
        <f t="shared" ref="E68:BP68" si="106">-E66*E67</f>
        <v>9.4986396105203708E-2</v>
      </c>
      <c r="F68" s="81">
        <f t="shared" si="106"/>
        <v>9.4986396105203708E-2</v>
      </c>
      <c r="G68" s="81">
        <f t="shared" si="106"/>
        <v>9.4986396105203708E-2</v>
      </c>
      <c r="H68" s="81">
        <f t="shared" si="106"/>
        <v>9.4986396105203708E-2</v>
      </c>
      <c r="I68" s="81">
        <f t="shared" si="106"/>
        <v>9.4986396105203708E-2</v>
      </c>
      <c r="J68" s="81">
        <f t="shared" si="106"/>
        <v>9.4986396105203708E-2</v>
      </c>
      <c r="K68" s="81">
        <f t="shared" si="106"/>
        <v>9.4986396105203708E-2</v>
      </c>
      <c r="L68" s="81">
        <f t="shared" si="106"/>
        <v>0</v>
      </c>
      <c r="M68" s="81">
        <f t="shared" si="106"/>
        <v>9.4986396105203708E-2</v>
      </c>
      <c r="N68" s="81">
        <f t="shared" si="106"/>
        <v>9.4986396105203708E-2</v>
      </c>
      <c r="O68" s="81">
        <f t="shared" si="106"/>
        <v>9.4986396105203708E-2</v>
      </c>
      <c r="P68" s="81">
        <f t="shared" si="106"/>
        <v>9.4986396105203708E-2</v>
      </c>
      <c r="Q68" s="81">
        <f t="shared" si="106"/>
        <v>1.9603924083676492E-3</v>
      </c>
      <c r="R68" s="81">
        <f t="shared" si="106"/>
        <v>9.4986396105203708E-2</v>
      </c>
      <c r="S68" s="81">
        <f t="shared" si="106"/>
        <v>9.4986396105203708E-2</v>
      </c>
      <c r="T68" s="81">
        <f t="shared" si="106"/>
        <v>9.4986396105203708E-2</v>
      </c>
      <c r="U68" s="81">
        <f t="shared" si="106"/>
        <v>9.4986396105203708E-2</v>
      </c>
      <c r="V68" s="81">
        <f t="shared" si="106"/>
        <v>0</v>
      </c>
      <c r="W68" s="81">
        <f t="shared" si="106"/>
        <v>8.0621955294835942E-2</v>
      </c>
      <c r="X68" s="81">
        <f t="shared" si="106"/>
        <v>9.4986396105203708E-2</v>
      </c>
      <c r="Y68" s="81">
        <f t="shared" si="106"/>
        <v>9.4986396105203708E-2</v>
      </c>
      <c r="Z68" s="81">
        <f t="shared" si="106"/>
        <v>0</v>
      </c>
      <c r="AA68" s="81">
        <f t="shared" si="106"/>
        <v>9.4986396105203708E-2</v>
      </c>
      <c r="AB68" s="81">
        <f t="shared" si="106"/>
        <v>9.4986396105203708E-2</v>
      </c>
      <c r="AC68" s="81">
        <f t="shared" si="106"/>
        <v>9.4986396105203708E-2</v>
      </c>
      <c r="AD68" s="81">
        <f t="shared" si="106"/>
        <v>9.4986396105203708E-2</v>
      </c>
      <c r="AE68" s="81">
        <f t="shared" si="106"/>
        <v>9.4294892814813736E-2</v>
      </c>
      <c r="AF68" s="81">
        <f t="shared" si="106"/>
        <v>9.4986396105203708E-2</v>
      </c>
      <c r="AG68" s="81">
        <f t="shared" si="106"/>
        <v>9.4986396105203708E-2</v>
      </c>
      <c r="AH68" s="81">
        <f t="shared" si="106"/>
        <v>9.4986396105203708E-2</v>
      </c>
      <c r="AI68" s="81">
        <f t="shared" si="106"/>
        <v>0</v>
      </c>
      <c r="AJ68" s="81">
        <f t="shared" si="106"/>
        <v>0</v>
      </c>
      <c r="AK68" s="81">
        <f t="shared" si="106"/>
        <v>9.4986396105203708E-2</v>
      </c>
      <c r="AL68" s="81">
        <f t="shared" si="106"/>
        <v>9.2903953611548448E-2</v>
      </c>
      <c r="AM68" s="81">
        <f t="shared" si="106"/>
        <v>9.4986396105203708E-2</v>
      </c>
      <c r="AN68" s="81">
        <f t="shared" si="106"/>
        <v>0</v>
      </c>
      <c r="AO68" s="81">
        <f t="shared" si="106"/>
        <v>8.6508219543394507E-2</v>
      </c>
      <c r="AP68" s="81">
        <f t="shared" si="106"/>
        <v>0</v>
      </c>
      <c r="AQ68" s="81">
        <f t="shared" si="106"/>
        <v>0</v>
      </c>
      <c r="AR68" s="81">
        <f t="shared" si="106"/>
        <v>0</v>
      </c>
      <c r="AS68" s="81">
        <f t="shared" si="106"/>
        <v>0</v>
      </c>
      <c r="AT68" s="81">
        <f t="shared" si="106"/>
        <v>0</v>
      </c>
      <c r="AU68" s="81">
        <f t="shared" si="106"/>
        <v>0</v>
      </c>
      <c r="AV68" s="81">
        <f t="shared" si="106"/>
        <v>0</v>
      </c>
      <c r="AW68" s="81">
        <f t="shared" si="106"/>
        <v>0</v>
      </c>
      <c r="AX68" s="81">
        <f t="shared" si="106"/>
        <v>0</v>
      </c>
      <c r="AY68" s="81">
        <f t="shared" si="106"/>
        <v>0</v>
      </c>
      <c r="AZ68" s="81">
        <f t="shared" si="106"/>
        <v>0</v>
      </c>
      <c r="BA68" s="81">
        <f t="shared" si="106"/>
        <v>0</v>
      </c>
      <c r="BB68" s="81">
        <f t="shared" si="106"/>
        <v>9.4986396105203708E-2</v>
      </c>
      <c r="BC68" s="81">
        <f t="shared" si="106"/>
        <v>0</v>
      </c>
      <c r="BD68" s="81">
        <f t="shared" si="106"/>
        <v>8.0621955294835942E-2</v>
      </c>
      <c r="BE68" s="81">
        <f t="shared" si="106"/>
        <v>0</v>
      </c>
      <c r="BF68" s="81">
        <f t="shared" si="106"/>
        <v>0</v>
      </c>
      <c r="BG68" s="81">
        <f t="shared" si="106"/>
        <v>9.4986396105203708E-2</v>
      </c>
      <c r="BH68" s="81">
        <f t="shared" si="106"/>
        <v>9.4986396105203708E-2</v>
      </c>
      <c r="BI68" s="81">
        <f t="shared" si="106"/>
        <v>9.4986396105203708E-2</v>
      </c>
      <c r="BJ68" s="81">
        <f t="shared" si="106"/>
        <v>9.4986396105203708E-2</v>
      </c>
      <c r="BK68" s="81">
        <f t="shared" si="106"/>
        <v>9.2204463305953679E-2</v>
      </c>
      <c r="BL68" s="81">
        <f t="shared" si="106"/>
        <v>9.4986396105203708E-2</v>
      </c>
      <c r="BM68" s="81">
        <f t="shared" si="106"/>
        <v>0</v>
      </c>
      <c r="BN68" s="81">
        <f t="shared" si="106"/>
        <v>0</v>
      </c>
      <c r="BO68" s="81">
        <f t="shared" si="106"/>
        <v>0</v>
      </c>
      <c r="BP68" s="81">
        <f t="shared" si="106"/>
        <v>0</v>
      </c>
      <c r="BQ68" s="81">
        <f t="shared" ref="BQ68:BW68" si="107">-BQ66*BQ67</f>
        <v>0</v>
      </c>
      <c r="BR68" s="81">
        <f t="shared" si="107"/>
        <v>0</v>
      </c>
      <c r="BS68" s="81">
        <f t="shared" si="107"/>
        <v>0</v>
      </c>
      <c r="BT68" s="81">
        <f t="shared" si="107"/>
        <v>0</v>
      </c>
      <c r="BU68" s="81">
        <f t="shared" si="107"/>
        <v>0</v>
      </c>
      <c r="BV68" s="81">
        <f t="shared" si="107"/>
        <v>0</v>
      </c>
      <c r="BW68" s="81">
        <f t="shared" si="107"/>
        <v>0</v>
      </c>
      <c r="CA68" s="81">
        <f t="shared" si="19"/>
        <v>3.6636669037454737</v>
      </c>
      <c r="CB68" s="81">
        <f t="shared" si="20"/>
        <v>0.8566642575654666</v>
      </c>
      <c r="CC68" s="81">
        <f t="shared" si="21"/>
        <v>3.0059737992794048E-2</v>
      </c>
    </row>
    <row r="69" spans="1:81" ht="28.5">
      <c r="A69" s="114"/>
      <c r="B69" s="92" t="s">
        <v>78</v>
      </c>
      <c r="C69" s="92" t="s">
        <v>79</v>
      </c>
      <c r="D69" s="81">
        <v>1E-3</v>
      </c>
      <c r="E69" s="81">
        <v>1E-3</v>
      </c>
      <c r="F69" s="81">
        <v>1E-3</v>
      </c>
      <c r="G69" s="81">
        <v>1E-3</v>
      </c>
      <c r="H69" s="81">
        <v>1E-3</v>
      </c>
      <c r="I69" s="81">
        <v>1E-3</v>
      </c>
      <c r="J69" s="81">
        <v>1E-3</v>
      </c>
      <c r="K69" s="81">
        <v>1E-3</v>
      </c>
      <c r="L69" s="81">
        <v>1E-3</v>
      </c>
      <c r="M69" s="81">
        <v>1E-3</v>
      </c>
      <c r="N69" s="81">
        <v>1E-3</v>
      </c>
      <c r="O69" s="81">
        <v>12907.32</v>
      </c>
      <c r="P69" s="81">
        <v>1000</v>
      </c>
      <c r="Q69" s="81">
        <v>1500</v>
      </c>
      <c r="R69" s="81">
        <v>8000</v>
      </c>
      <c r="S69" s="81">
        <v>57713.479999999996</v>
      </c>
      <c r="T69" s="81">
        <v>2000</v>
      </c>
      <c r="U69" s="81">
        <v>15898.93</v>
      </c>
      <c r="V69" s="81"/>
      <c r="W69" s="81">
        <v>7800</v>
      </c>
      <c r="X69" s="81">
        <v>1E-3</v>
      </c>
      <c r="Y69" s="81">
        <v>1E-3</v>
      </c>
      <c r="Z69" s="81">
        <v>1E-3</v>
      </c>
      <c r="AA69" s="81">
        <v>1E-3</v>
      </c>
      <c r="AB69" s="81">
        <v>1E-3</v>
      </c>
      <c r="AC69" s="81">
        <v>15000</v>
      </c>
      <c r="AD69" s="81">
        <v>1E-3</v>
      </c>
      <c r="AE69" s="81">
        <v>53565</v>
      </c>
      <c r="AF69" s="81">
        <v>7741</v>
      </c>
      <c r="AG69" s="81">
        <v>1E-3</v>
      </c>
      <c r="AH69" s="81">
        <v>1E-3</v>
      </c>
      <c r="AI69" s="81">
        <v>1E-3</v>
      </c>
      <c r="AJ69" s="81">
        <v>1E-3</v>
      </c>
      <c r="AK69" s="81">
        <v>1E-3</v>
      </c>
      <c r="AL69" s="81">
        <v>18804.13</v>
      </c>
      <c r="AM69" s="81">
        <v>65000</v>
      </c>
      <c r="AN69" s="81">
        <v>1E-3</v>
      </c>
      <c r="AO69" s="81">
        <v>15991</v>
      </c>
      <c r="AP69" s="81">
        <v>1E-3</v>
      </c>
      <c r="AQ69" s="81">
        <v>1E-3</v>
      </c>
      <c r="AR69" s="81">
        <v>1E-3</v>
      </c>
      <c r="AS69" s="81">
        <v>1E-3</v>
      </c>
      <c r="AT69" s="81">
        <v>1E-3</v>
      </c>
      <c r="AU69" s="81">
        <v>1E-3</v>
      </c>
      <c r="AV69" s="81">
        <v>1E-3</v>
      </c>
      <c r="AW69" s="81">
        <v>1E-3</v>
      </c>
      <c r="AX69" s="81">
        <v>1E-3</v>
      </c>
      <c r="AY69" s="81">
        <v>1E-3</v>
      </c>
      <c r="AZ69" s="81">
        <v>1E-3</v>
      </c>
      <c r="BA69" s="81">
        <v>1E-3</v>
      </c>
      <c r="BB69" s="81">
        <v>1E-3</v>
      </c>
      <c r="BC69" s="81">
        <v>1E-3</v>
      </c>
      <c r="BD69" s="81">
        <v>1E-3</v>
      </c>
      <c r="BE69" s="81">
        <v>20000</v>
      </c>
      <c r="BF69" s="81">
        <v>1E-3</v>
      </c>
      <c r="BG69" s="81">
        <v>1E-3</v>
      </c>
      <c r="BH69" s="81">
        <v>1E-3</v>
      </c>
      <c r="BI69" s="81">
        <v>1E-3</v>
      </c>
      <c r="BJ69" s="81">
        <v>1E-3</v>
      </c>
      <c r="BK69" s="81">
        <v>1E-3</v>
      </c>
      <c r="BL69" s="81">
        <v>1E-3</v>
      </c>
      <c r="BM69" s="81">
        <v>1E-3</v>
      </c>
      <c r="BN69" s="81">
        <v>1E-3</v>
      </c>
      <c r="BO69" s="81">
        <v>1E-3</v>
      </c>
      <c r="BP69" s="81">
        <v>1E-3</v>
      </c>
      <c r="BQ69" s="81">
        <v>1E-3</v>
      </c>
      <c r="BR69" s="81">
        <v>1E-3</v>
      </c>
      <c r="BS69" s="81">
        <v>1E-3</v>
      </c>
      <c r="BT69" s="81">
        <v>1E-3</v>
      </c>
      <c r="BU69" s="81">
        <v>1E-3</v>
      </c>
      <c r="BV69" s="81">
        <v>1E-3</v>
      </c>
      <c r="BW69" s="81">
        <v>1E-3</v>
      </c>
      <c r="BX69" s="81">
        <f t="shared" si="8"/>
        <v>65000</v>
      </c>
      <c r="BY69" s="81">
        <f t="shared" si="9"/>
        <v>1E-3</v>
      </c>
      <c r="BZ69" s="81"/>
      <c r="CA69" s="81"/>
      <c r="CB69" s="81"/>
      <c r="CC69" s="81"/>
    </row>
    <row r="70" spans="1:81" s="81" customFormat="1" ht="18.75">
      <c r="A70" s="114"/>
      <c r="C70" s="6" t="s">
        <v>37</v>
      </c>
      <c r="D70" s="81">
        <f>(D69-0.001)/64999.999</f>
        <v>0</v>
      </c>
      <c r="E70" s="81">
        <f t="shared" ref="E70:BP70" si="108">(E69-0.001)/64999.999</f>
        <v>0</v>
      </c>
      <c r="F70" s="81">
        <f t="shared" si="108"/>
        <v>0</v>
      </c>
      <c r="G70" s="81">
        <f t="shared" si="108"/>
        <v>0</v>
      </c>
      <c r="H70" s="81">
        <f t="shared" si="108"/>
        <v>0</v>
      </c>
      <c r="I70" s="81">
        <f t="shared" si="108"/>
        <v>0</v>
      </c>
      <c r="J70" s="81">
        <f t="shared" si="108"/>
        <v>0</v>
      </c>
      <c r="K70" s="81">
        <f t="shared" si="108"/>
        <v>0</v>
      </c>
      <c r="L70" s="81">
        <f t="shared" si="108"/>
        <v>0</v>
      </c>
      <c r="M70" s="81">
        <f t="shared" si="108"/>
        <v>0</v>
      </c>
      <c r="N70" s="81">
        <f t="shared" si="108"/>
        <v>0</v>
      </c>
      <c r="O70" s="81">
        <f t="shared" si="108"/>
        <v>0.19857414151652525</v>
      </c>
      <c r="P70" s="81">
        <f t="shared" si="108"/>
        <v>1.5384600236686157E-2</v>
      </c>
      <c r="Q70" s="81">
        <f t="shared" si="108"/>
        <v>2.3076908047337048E-2</v>
      </c>
      <c r="R70" s="81">
        <f t="shared" si="108"/>
        <v>0.1230769095857986</v>
      </c>
      <c r="S70" s="81">
        <f t="shared" si="108"/>
        <v>0.88789969058307205</v>
      </c>
      <c r="T70" s="81">
        <f t="shared" si="108"/>
        <v>3.0769215857987937E-2</v>
      </c>
      <c r="U70" s="81">
        <f t="shared" si="108"/>
        <v>0.24459891145536786</v>
      </c>
      <c r="V70" s="81">
        <f t="shared" si="108"/>
        <v>-1.5384615621301778E-8</v>
      </c>
      <c r="W70" s="81">
        <f t="shared" si="108"/>
        <v>0.11999998646153824</v>
      </c>
      <c r="X70" s="81">
        <f t="shared" si="108"/>
        <v>0</v>
      </c>
      <c r="Y70" s="81">
        <f t="shared" si="108"/>
        <v>0</v>
      </c>
      <c r="Z70" s="81">
        <f t="shared" si="108"/>
        <v>0</v>
      </c>
      <c r="AA70" s="81">
        <f t="shared" si="108"/>
        <v>0</v>
      </c>
      <c r="AB70" s="81">
        <f t="shared" si="108"/>
        <v>0</v>
      </c>
      <c r="AC70" s="81">
        <f t="shared" si="108"/>
        <v>0.23076921893491104</v>
      </c>
      <c r="AD70" s="81">
        <f t="shared" si="108"/>
        <v>0</v>
      </c>
      <c r="AE70" s="81">
        <f t="shared" si="108"/>
        <v>0.82407692037041413</v>
      </c>
      <c r="AF70" s="81">
        <f t="shared" si="108"/>
        <v>0.11909229413988144</v>
      </c>
      <c r="AG70" s="81">
        <f t="shared" si="108"/>
        <v>0</v>
      </c>
      <c r="AH70" s="81">
        <f t="shared" si="108"/>
        <v>0</v>
      </c>
      <c r="AI70" s="81">
        <f t="shared" si="108"/>
        <v>0</v>
      </c>
      <c r="AJ70" s="81">
        <f t="shared" si="108"/>
        <v>0</v>
      </c>
      <c r="AK70" s="81">
        <f t="shared" si="108"/>
        <v>0</v>
      </c>
      <c r="AL70" s="81">
        <f t="shared" si="108"/>
        <v>0.28929429675837381</v>
      </c>
      <c r="AM70" s="81">
        <f t="shared" si="108"/>
        <v>1</v>
      </c>
      <c r="AN70" s="81">
        <f t="shared" si="108"/>
        <v>0</v>
      </c>
      <c r="AO70" s="81">
        <f t="shared" si="108"/>
        <v>0.2460153730156211</v>
      </c>
      <c r="AP70" s="81">
        <f t="shared" si="108"/>
        <v>0</v>
      </c>
      <c r="AQ70" s="81">
        <f t="shared" si="108"/>
        <v>0</v>
      </c>
      <c r="AR70" s="81">
        <f t="shared" si="108"/>
        <v>0</v>
      </c>
      <c r="AS70" s="81">
        <f t="shared" si="108"/>
        <v>0</v>
      </c>
      <c r="AT70" s="81">
        <f t="shared" si="108"/>
        <v>0</v>
      </c>
      <c r="AU70" s="81">
        <f t="shared" si="108"/>
        <v>0</v>
      </c>
      <c r="AV70" s="81">
        <f t="shared" si="108"/>
        <v>0</v>
      </c>
      <c r="AW70" s="81">
        <f t="shared" si="108"/>
        <v>0</v>
      </c>
      <c r="AX70" s="81">
        <f t="shared" si="108"/>
        <v>0</v>
      </c>
      <c r="AY70" s="81">
        <f t="shared" si="108"/>
        <v>0</v>
      </c>
      <c r="AZ70" s="81">
        <f t="shared" si="108"/>
        <v>0</v>
      </c>
      <c r="BA70" s="81">
        <f t="shared" si="108"/>
        <v>0</v>
      </c>
      <c r="BB70" s="81">
        <f t="shared" si="108"/>
        <v>0</v>
      </c>
      <c r="BC70" s="81">
        <f t="shared" si="108"/>
        <v>0</v>
      </c>
      <c r="BD70" s="81">
        <f t="shared" si="108"/>
        <v>0</v>
      </c>
      <c r="BE70" s="81">
        <f t="shared" si="108"/>
        <v>0.30769229704141993</v>
      </c>
      <c r="BF70" s="81">
        <f t="shared" si="108"/>
        <v>0</v>
      </c>
      <c r="BG70" s="81">
        <f t="shared" si="108"/>
        <v>0</v>
      </c>
      <c r="BH70" s="81">
        <f t="shared" si="108"/>
        <v>0</v>
      </c>
      <c r="BI70" s="81">
        <f t="shared" si="108"/>
        <v>0</v>
      </c>
      <c r="BJ70" s="81">
        <f t="shared" si="108"/>
        <v>0</v>
      </c>
      <c r="BK70" s="81">
        <f t="shared" si="108"/>
        <v>0</v>
      </c>
      <c r="BL70" s="81">
        <f t="shared" si="108"/>
        <v>0</v>
      </c>
      <c r="BM70" s="81">
        <f t="shared" si="108"/>
        <v>0</v>
      </c>
      <c r="BN70" s="81">
        <f t="shared" si="108"/>
        <v>0</v>
      </c>
      <c r="BO70" s="81">
        <f t="shared" si="108"/>
        <v>0</v>
      </c>
      <c r="BP70" s="81">
        <f t="shared" si="108"/>
        <v>0</v>
      </c>
      <c r="BQ70" s="81">
        <f t="shared" ref="BQ70:BW70" si="109">(BQ69-0.001)/64999.999</f>
        <v>0</v>
      </c>
      <c r="BR70" s="81">
        <f t="shared" si="109"/>
        <v>0</v>
      </c>
      <c r="BS70" s="81">
        <f t="shared" si="109"/>
        <v>0</v>
      </c>
      <c r="BT70" s="81">
        <f t="shared" si="109"/>
        <v>0</v>
      </c>
      <c r="BU70" s="81">
        <f t="shared" si="109"/>
        <v>0</v>
      </c>
      <c r="BV70" s="81">
        <f t="shared" si="109"/>
        <v>0</v>
      </c>
      <c r="BW70" s="81">
        <f t="shared" si="109"/>
        <v>0</v>
      </c>
      <c r="BZ70" s="81">
        <f t="shared" si="12"/>
        <v>4.6603207486203191</v>
      </c>
    </row>
    <row r="71" spans="1:81" s="81" customFormat="1" ht="18.75">
      <c r="A71" s="114"/>
      <c r="C71" s="6" t="s">
        <v>38</v>
      </c>
      <c r="D71" s="81">
        <f>D70/4.660321</f>
        <v>0</v>
      </c>
      <c r="E71" s="81">
        <f t="shared" ref="E71:BP71" si="110">E70/4.660321</f>
        <v>0</v>
      </c>
      <c r="F71" s="81">
        <f t="shared" si="110"/>
        <v>0</v>
      </c>
      <c r="G71" s="81">
        <f t="shared" si="110"/>
        <v>0</v>
      </c>
      <c r="H71" s="81">
        <f t="shared" si="110"/>
        <v>0</v>
      </c>
      <c r="I71" s="81">
        <f t="shared" si="110"/>
        <v>0</v>
      </c>
      <c r="J71" s="81">
        <f t="shared" si="110"/>
        <v>0</v>
      </c>
      <c r="K71" s="81">
        <f t="shared" si="110"/>
        <v>0</v>
      </c>
      <c r="L71" s="81">
        <f t="shared" si="110"/>
        <v>0</v>
      </c>
      <c r="M71" s="81">
        <f t="shared" si="110"/>
        <v>0</v>
      </c>
      <c r="N71" s="81">
        <f t="shared" si="110"/>
        <v>0</v>
      </c>
      <c r="O71" s="81">
        <f t="shared" si="110"/>
        <v>4.2609541599500388E-2</v>
      </c>
      <c r="P71" s="81">
        <f t="shared" si="110"/>
        <v>3.3011889603068454E-3</v>
      </c>
      <c r="Q71" s="81">
        <f t="shared" si="110"/>
        <v>4.9517850910563987E-3</v>
      </c>
      <c r="R71" s="81">
        <f t="shared" si="110"/>
        <v>2.6409534790800594E-2</v>
      </c>
      <c r="S71" s="81">
        <f t="shared" si="110"/>
        <v>0.1905232902589912</v>
      </c>
      <c r="T71" s="81">
        <f t="shared" si="110"/>
        <v>6.6023812218059521E-3</v>
      </c>
      <c r="U71" s="81">
        <f t="shared" si="110"/>
        <v>5.2485421380923734E-2</v>
      </c>
      <c r="V71" s="81">
        <f t="shared" si="110"/>
        <v>-3.3011922614991069E-9</v>
      </c>
      <c r="W71" s="81">
        <f t="shared" si="110"/>
        <v>2.574929633850077E-2</v>
      </c>
      <c r="X71" s="81">
        <f t="shared" si="110"/>
        <v>0</v>
      </c>
      <c r="Y71" s="81">
        <f t="shared" si="110"/>
        <v>0</v>
      </c>
      <c r="Z71" s="81">
        <f t="shared" si="110"/>
        <v>0</v>
      </c>
      <c r="AA71" s="81">
        <f t="shared" si="110"/>
        <v>0</v>
      </c>
      <c r="AB71" s="81">
        <f t="shared" si="110"/>
        <v>0</v>
      </c>
      <c r="AC71" s="81">
        <f t="shared" si="110"/>
        <v>4.9517880621294336E-2</v>
      </c>
      <c r="AD71" s="81">
        <f t="shared" si="110"/>
        <v>0</v>
      </c>
      <c r="AE71" s="81">
        <f t="shared" si="110"/>
        <v>0.17682836018600739</v>
      </c>
      <c r="AF71" s="81">
        <f t="shared" si="110"/>
        <v>2.5554525995072325E-2</v>
      </c>
      <c r="AG71" s="81">
        <f t="shared" si="110"/>
        <v>0</v>
      </c>
      <c r="AH71" s="81">
        <f t="shared" si="110"/>
        <v>0</v>
      </c>
      <c r="AI71" s="81">
        <f t="shared" si="110"/>
        <v>0</v>
      </c>
      <c r="AJ71" s="81">
        <f t="shared" si="110"/>
        <v>0</v>
      </c>
      <c r="AK71" s="81">
        <f t="shared" si="110"/>
        <v>0</v>
      </c>
      <c r="AL71" s="81">
        <f t="shared" si="110"/>
        <v>6.2076045139030943E-2</v>
      </c>
      <c r="AM71" s="81">
        <f t="shared" si="110"/>
        <v>0.2145774936962497</v>
      </c>
      <c r="AN71" s="81">
        <f t="shared" si="110"/>
        <v>0</v>
      </c>
      <c r="AO71" s="81">
        <f t="shared" si="110"/>
        <v>5.2789362152439956E-2</v>
      </c>
      <c r="AP71" s="81">
        <f t="shared" si="110"/>
        <v>0</v>
      </c>
      <c r="AQ71" s="81">
        <f t="shared" si="110"/>
        <v>0</v>
      </c>
      <c r="AR71" s="81">
        <f t="shared" si="110"/>
        <v>0</v>
      </c>
      <c r="AS71" s="81">
        <f t="shared" si="110"/>
        <v>0</v>
      </c>
      <c r="AT71" s="81">
        <f t="shared" si="110"/>
        <v>0</v>
      </c>
      <c r="AU71" s="81">
        <f t="shared" si="110"/>
        <v>0</v>
      </c>
      <c r="AV71" s="81">
        <f t="shared" si="110"/>
        <v>0</v>
      </c>
      <c r="AW71" s="81">
        <f t="shared" si="110"/>
        <v>0</v>
      </c>
      <c r="AX71" s="81">
        <f t="shared" si="110"/>
        <v>0</v>
      </c>
      <c r="AY71" s="81">
        <f t="shared" si="110"/>
        <v>0</v>
      </c>
      <c r="AZ71" s="81">
        <f t="shared" si="110"/>
        <v>0</v>
      </c>
      <c r="BA71" s="81">
        <f t="shared" si="110"/>
        <v>0</v>
      </c>
      <c r="BB71" s="81">
        <f t="shared" si="110"/>
        <v>0</v>
      </c>
      <c r="BC71" s="81">
        <f t="shared" si="110"/>
        <v>0</v>
      </c>
      <c r="BD71" s="81">
        <f t="shared" si="110"/>
        <v>0</v>
      </c>
      <c r="BE71" s="81">
        <f t="shared" si="110"/>
        <v>6.6023841928789878E-2</v>
      </c>
      <c r="BF71" s="81">
        <f t="shared" si="110"/>
        <v>0</v>
      </c>
      <c r="BG71" s="81">
        <f t="shared" si="110"/>
        <v>0</v>
      </c>
      <c r="BH71" s="81">
        <f t="shared" si="110"/>
        <v>0</v>
      </c>
      <c r="BI71" s="81">
        <f t="shared" si="110"/>
        <v>0</v>
      </c>
      <c r="BJ71" s="81">
        <f t="shared" si="110"/>
        <v>0</v>
      </c>
      <c r="BK71" s="81">
        <f t="shared" si="110"/>
        <v>0</v>
      </c>
      <c r="BL71" s="81">
        <f t="shared" si="110"/>
        <v>0</v>
      </c>
      <c r="BM71" s="81">
        <f t="shared" si="110"/>
        <v>0</v>
      </c>
      <c r="BN71" s="81">
        <f t="shared" si="110"/>
        <v>0</v>
      </c>
      <c r="BO71" s="81">
        <f t="shared" si="110"/>
        <v>0</v>
      </c>
      <c r="BP71" s="81">
        <f t="shared" si="110"/>
        <v>0</v>
      </c>
      <c r="BQ71" s="81">
        <f t="shared" ref="BQ71:BW71" si="111">BQ70/4.660321</f>
        <v>0</v>
      </c>
      <c r="BR71" s="81">
        <f t="shared" si="111"/>
        <v>0</v>
      </c>
      <c r="BS71" s="81">
        <f t="shared" si="111"/>
        <v>0</v>
      </c>
      <c r="BT71" s="81">
        <f t="shared" si="111"/>
        <v>0</v>
      </c>
      <c r="BU71" s="81">
        <f t="shared" si="111"/>
        <v>0</v>
      </c>
      <c r="BV71" s="81">
        <f t="shared" si="111"/>
        <v>0</v>
      </c>
      <c r="BW71" s="81">
        <f t="shared" si="111"/>
        <v>0</v>
      </c>
    </row>
    <row r="72" spans="1:81" s="81" customFormat="1" ht="18.75">
      <c r="A72" s="114"/>
      <c r="C72" s="6" t="s">
        <v>39</v>
      </c>
      <c r="D72" s="81">
        <v>0</v>
      </c>
      <c r="E72" s="81">
        <v>0</v>
      </c>
      <c r="F72" s="81">
        <v>0</v>
      </c>
      <c r="G72" s="81">
        <v>0</v>
      </c>
      <c r="H72" s="81">
        <v>0</v>
      </c>
      <c r="I72" s="81">
        <v>0</v>
      </c>
      <c r="J72" s="81">
        <v>0</v>
      </c>
      <c r="K72" s="81">
        <v>0</v>
      </c>
      <c r="L72" s="81">
        <v>0</v>
      </c>
      <c r="M72" s="81">
        <v>0</v>
      </c>
      <c r="N72" s="81">
        <v>0</v>
      </c>
      <c r="O72" s="81">
        <f t="shared" ref="O72:BE72" si="112">LN(O71)</f>
        <v>-3.155677069577929</v>
      </c>
      <c r="P72" s="81">
        <f t="shared" si="112"/>
        <v>-5.7134725843968459</v>
      </c>
      <c r="Q72" s="81">
        <f t="shared" si="112"/>
        <v>-5.3080071429550699</v>
      </c>
      <c r="R72" s="81">
        <f t="shared" si="112"/>
        <v>-3.6340301677165177</v>
      </c>
      <c r="S72" s="81">
        <f t="shared" si="112"/>
        <v>-1.6579808333109705</v>
      </c>
      <c r="T72" s="81">
        <f t="shared" si="112"/>
        <v>-5.0203249038365252</v>
      </c>
      <c r="U72" s="81">
        <f t="shared" si="112"/>
        <v>-2.9472198359294111</v>
      </c>
      <c r="V72" s="81">
        <v>0</v>
      </c>
      <c r="W72" s="81">
        <f t="shared" si="112"/>
        <v>-3.6593479789059362</v>
      </c>
      <c r="X72" s="81">
        <v>0</v>
      </c>
      <c r="Y72" s="81">
        <v>0</v>
      </c>
      <c r="Z72" s="81">
        <v>0</v>
      </c>
      <c r="AA72" s="81">
        <v>0</v>
      </c>
      <c r="AB72" s="81">
        <v>0</v>
      </c>
      <c r="AC72" s="81">
        <f t="shared" si="112"/>
        <v>-3.0054214499608047</v>
      </c>
      <c r="AD72" s="81">
        <v>0</v>
      </c>
      <c r="AE72" s="81">
        <f t="shared" si="112"/>
        <v>-1.7325757333507315</v>
      </c>
      <c r="AF72" s="81">
        <f t="shared" si="112"/>
        <v>-3.666940835356054</v>
      </c>
      <c r="AG72" s="81">
        <v>0</v>
      </c>
      <c r="AH72" s="81">
        <v>0</v>
      </c>
      <c r="AI72" s="81">
        <v>0</v>
      </c>
      <c r="AJ72" s="81">
        <v>0</v>
      </c>
      <c r="AK72" s="81">
        <v>0</v>
      </c>
      <c r="AL72" s="81">
        <f t="shared" si="112"/>
        <v>-2.7793951110154915</v>
      </c>
      <c r="AM72" s="81">
        <f t="shared" si="112"/>
        <v>-1.5390843298853241</v>
      </c>
      <c r="AN72" s="81">
        <v>0</v>
      </c>
      <c r="AO72" s="81">
        <f t="shared" si="112"/>
        <v>-2.9414455829542185</v>
      </c>
      <c r="AP72" s="81">
        <v>0</v>
      </c>
      <c r="AQ72" s="81">
        <v>0</v>
      </c>
      <c r="AR72" s="81">
        <v>0</v>
      </c>
      <c r="AS72" s="81">
        <v>0</v>
      </c>
      <c r="AT72" s="81">
        <v>0</v>
      </c>
      <c r="AU72" s="81">
        <v>0</v>
      </c>
      <c r="AV72" s="81">
        <v>0</v>
      </c>
      <c r="AW72" s="81">
        <v>0</v>
      </c>
      <c r="AX72" s="81">
        <v>0</v>
      </c>
      <c r="AY72" s="81">
        <v>0</v>
      </c>
      <c r="AZ72" s="81">
        <v>0</v>
      </c>
      <c r="BA72" s="81">
        <v>0</v>
      </c>
      <c r="BB72" s="81">
        <v>0</v>
      </c>
      <c r="BC72" s="81">
        <v>0</v>
      </c>
      <c r="BD72" s="81">
        <v>0</v>
      </c>
      <c r="BE72" s="81">
        <f t="shared" si="112"/>
        <v>-2.7177393608423559</v>
      </c>
      <c r="BF72" s="81">
        <v>0</v>
      </c>
      <c r="BG72" s="81">
        <v>0</v>
      </c>
      <c r="BH72" s="81">
        <v>0</v>
      </c>
      <c r="BI72" s="81">
        <v>0</v>
      </c>
      <c r="BJ72" s="81">
        <v>0</v>
      </c>
      <c r="BK72" s="81">
        <v>0</v>
      </c>
      <c r="BL72" s="81">
        <v>0</v>
      </c>
      <c r="BM72" s="81">
        <v>0</v>
      </c>
      <c r="BN72" s="81">
        <v>0</v>
      </c>
      <c r="BO72" s="81">
        <v>0</v>
      </c>
      <c r="BP72" s="81">
        <v>0</v>
      </c>
      <c r="BQ72" s="81">
        <v>0</v>
      </c>
      <c r="BR72" s="81">
        <v>0</v>
      </c>
      <c r="BS72" s="81">
        <v>0</v>
      </c>
      <c r="BT72" s="81">
        <v>0</v>
      </c>
      <c r="BU72" s="81">
        <v>0</v>
      </c>
      <c r="BV72" s="81">
        <v>0</v>
      </c>
      <c r="BW72" s="81">
        <v>0</v>
      </c>
    </row>
    <row r="73" spans="1:81" s="81" customFormat="1">
      <c r="A73" s="114"/>
      <c r="C73" s="6" t="s">
        <v>244</v>
      </c>
      <c r="D73" s="81">
        <f>-D71*D72</f>
        <v>0</v>
      </c>
      <c r="E73" s="81">
        <f t="shared" ref="E73:BP73" si="113">-E71*E72</f>
        <v>0</v>
      </c>
      <c r="F73" s="81">
        <f t="shared" si="113"/>
        <v>0</v>
      </c>
      <c r="G73" s="81">
        <f t="shared" si="113"/>
        <v>0</v>
      </c>
      <c r="H73" s="81">
        <f t="shared" si="113"/>
        <v>0</v>
      </c>
      <c r="I73" s="81">
        <f t="shared" si="113"/>
        <v>0</v>
      </c>
      <c r="J73" s="81">
        <f t="shared" si="113"/>
        <v>0</v>
      </c>
      <c r="K73" s="81">
        <f t="shared" si="113"/>
        <v>0</v>
      </c>
      <c r="L73" s="81">
        <f t="shared" si="113"/>
        <v>0</v>
      </c>
      <c r="M73" s="81">
        <f t="shared" si="113"/>
        <v>0</v>
      </c>
      <c r="N73" s="81">
        <f t="shared" si="113"/>
        <v>0</v>
      </c>
      <c r="O73" s="81">
        <f t="shared" si="113"/>
        <v>0.13446195337077024</v>
      </c>
      <c r="P73" s="81">
        <f t="shared" si="113"/>
        <v>1.8861252620626687E-2</v>
      </c>
      <c r="Q73" s="81">
        <f t="shared" si="113"/>
        <v>2.6284110633705785E-2</v>
      </c>
      <c r="R73" s="81">
        <f t="shared" si="113"/>
        <v>9.5973046145128291E-2</v>
      </c>
      <c r="S73" s="81">
        <f t="shared" si="113"/>
        <v>0.31588396354875015</v>
      </c>
      <c r="T73" s="81">
        <f t="shared" si="113"/>
        <v>3.3146098872455045E-2</v>
      </c>
      <c r="U73" s="81">
        <f t="shared" si="113"/>
        <v>0.15468607499097206</v>
      </c>
      <c r="V73" s="81">
        <f t="shared" si="113"/>
        <v>0</v>
      </c>
      <c r="W73" s="81">
        <f t="shared" si="113"/>
        <v>9.4225635514542813E-2</v>
      </c>
      <c r="X73" s="81">
        <f t="shared" si="113"/>
        <v>0</v>
      </c>
      <c r="Y73" s="81">
        <f t="shared" si="113"/>
        <v>0</v>
      </c>
      <c r="Z73" s="81">
        <f t="shared" si="113"/>
        <v>0</v>
      </c>
      <c r="AA73" s="81">
        <f t="shared" si="113"/>
        <v>0</v>
      </c>
      <c r="AB73" s="81">
        <f t="shared" si="113"/>
        <v>0</v>
      </c>
      <c r="AC73" s="81">
        <f t="shared" si="113"/>
        <v>0.14882210057583645</v>
      </c>
      <c r="AD73" s="81">
        <f t="shared" si="113"/>
        <v>0</v>
      </c>
      <c r="AE73" s="81">
        <f t="shared" si="113"/>
        <v>0.30636852582647905</v>
      </c>
      <c r="AF73" s="81">
        <f t="shared" si="113"/>
        <v>9.3706934899498509E-2</v>
      </c>
      <c r="AG73" s="81">
        <f t="shared" si="113"/>
        <v>0</v>
      </c>
      <c r="AH73" s="81">
        <f t="shared" si="113"/>
        <v>0</v>
      </c>
      <c r="AI73" s="81">
        <f t="shared" si="113"/>
        <v>0</v>
      </c>
      <c r="AJ73" s="81">
        <f t="shared" si="113"/>
        <v>0</v>
      </c>
      <c r="AK73" s="81">
        <f t="shared" si="113"/>
        <v>0</v>
      </c>
      <c r="AL73" s="81">
        <f t="shared" si="113"/>
        <v>0.17253385637059956</v>
      </c>
      <c r="AM73" s="81">
        <f t="shared" si="113"/>
        <v>0.33025285809396482</v>
      </c>
      <c r="AN73" s="81">
        <f t="shared" si="113"/>
        <v>0</v>
      </c>
      <c r="AO73" s="81">
        <f t="shared" si="113"/>
        <v>0.15527703613026511</v>
      </c>
      <c r="AP73" s="81">
        <f t="shared" si="113"/>
        <v>0</v>
      </c>
      <c r="AQ73" s="81">
        <f t="shared" si="113"/>
        <v>0</v>
      </c>
      <c r="AR73" s="81">
        <f t="shared" si="113"/>
        <v>0</v>
      </c>
      <c r="AS73" s="81">
        <f t="shared" si="113"/>
        <v>0</v>
      </c>
      <c r="AT73" s="81">
        <f t="shared" si="113"/>
        <v>0</v>
      </c>
      <c r="AU73" s="81">
        <f t="shared" si="113"/>
        <v>0</v>
      </c>
      <c r="AV73" s="81">
        <f t="shared" si="113"/>
        <v>0</v>
      </c>
      <c r="AW73" s="81">
        <f t="shared" si="113"/>
        <v>0</v>
      </c>
      <c r="AX73" s="81">
        <f t="shared" si="113"/>
        <v>0</v>
      </c>
      <c r="AY73" s="81">
        <f t="shared" si="113"/>
        <v>0</v>
      </c>
      <c r="AZ73" s="81">
        <f t="shared" si="113"/>
        <v>0</v>
      </c>
      <c r="BA73" s="81">
        <f t="shared" si="113"/>
        <v>0</v>
      </c>
      <c r="BB73" s="81">
        <f t="shared" si="113"/>
        <v>0</v>
      </c>
      <c r="BC73" s="81">
        <f t="shared" si="113"/>
        <v>0</v>
      </c>
      <c r="BD73" s="81">
        <f t="shared" si="113"/>
        <v>0</v>
      </c>
      <c r="BE73" s="81">
        <f t="shared" si="113"/>
        <v>0.17943559396390615</v>
      </c>
      <c r="BF73" s="81">
        <f t="shared" si="113"/>
        <v>0</v>
      </c>
      <c r="BG73" s="81">
        <f t="shared" si="113"/>
        <v>0</v>
      </c>
      <c r="BH73" s="81">
        <f t="shared" si="113"/>
        <v>0</v>
      </c>
      <c r="BI73" s="81">
        <f t="shared" si="113"/>
        <v>0</v>
      </c>
      <c r="BJ73" s="81">
        <f t="shared" si="113"/>
        <v>0</v>
      </c>
      <c r="BK73" s="81">
        <f t="shared" si="113"/>
        <v>0</v>
      </c>
      <c r="BL73" s="81">
        <f t="shared" si="113"/>
        <v>0</v>
      </c>
      <c r="BM73" s="81">
        <f t="shared" si="113"/>
        <v>0</v>
      </c>
      <c r="BN73" s="81">
        <f t="shared" si="113"/>
        <v>0</v>
      </c>
      <c r="BO73" s="81">
        <f t="shared" si="113"/>
        <v>0</v>
      </c>
      <c r="BP73" s="81">
        <f t="shared" si="113"/>
        <v>0</v>
      </c>
      <c r="BQ73" s="81">
        <f t="shared" ref="BQ73:BW73" si="114">-BQ71*BQ72</f>
        <v>0</v>
      </c>
      <c r="BR73" s="81">
        <f t="shared" si="114"/>
        <v>0</v>
      </c>
      <c r="BS73" s="81">
        <f t="shared" si="114"/>
        <v>0</v>
      </c>
      <c r="BT73" s="81">
        <f t="shared" si="114"/>
        <v>0</v>
      </c>
      <c r="BU73" s="81">
        <f t="shared" si="114"/>
        <v>0</v>
      </c>
      <c r="BV73" s="81">
        <f t="shared" si="114"/>
        <v>0</v>
      </c>
      <c r="BW73" s="81">
        <f t="shared" si="114"/>
        <v>0</v>
      </c>
      <c r="CA73" s="81">
        <f t="shared" ref="CA73:CA128" si="115">SUM(D73:BW73)</f>
        <v>2.2599190415575006</v>
      </c>
      <c r="CB73" s="81">
        <f t="shared" ref="CB73:CB128" si="116">CA73/4.276666</f>
        <v>0.52843009988563538</v>
      </c>
      <c r="CC73" s="81">
        <f t="shared" ref="CC73:CC128" si="117">(1-CB73)/4.768363</f>
        <v>9.8895553906941366E-2</v>
      </c>
    </row>
    <row r="74" spans="1:81" ht="28.5">
      <c r="A74" s="117" t="s">
        <v>211</v>
      </c>
      <c r="B74" s="92" t="s">
        <v>86</v>
      </c>
      <c r="C74" s="92" t="s">
        <v>209</v>
      </c>
      <c r="D74" s="81">
        <v>67</v>
      </c>
      <c r="E74" s="81">
        <v>67</v>
      </c>
      <c r="F74" s="81">
        <v>58</v>
      </c>
      <c r="G74" s="81">
        <v>31</v>
      </c>
      <c r="H74" s="81">
        <v>60</v>
      </c>
      <c r="I74" s="81">
        <v>68</v>
      </c>
      <c r="J74" s="81">
        <v>69</v>
      </c>
      <c r="K74" s="81">
        <v>61</v>
      </c>
      <c r="L74" s="81">
        <v>70</v>
      </c>
      <c r="M74" s="81">
        <v>60</v>
      </c>
      <c r="N74" s="81">
        <v>58</v>
      </c>
      <c r="O74" s="81">
        <v>85</v>
      </c>
      <c r="P74" s="81">
        <v>51</v>
      </c>
      <c r="Q74" s="81">
        <v>80</v>
      </c>
      <c r="R74" s="81">
        <v>48</v>
      </c>
      <c r="S74" s="81">
        <v>0.57999999999999996</v>
      </c>
      <c r="T74" s="81">
        <v>0.6</v>
      </c>
      <c r="U74" s="81">
        <v>0.19</v>
      </c>
      <c r="V74" s="81">
        <v>12</v>
      </c>
      <c r="W74" s="81">
        <v>60</v>
      </c>
      <c r="X74" s="81">
        <v>0.63</v>
      </c>
      <c r="Y74" s="81">
        <v>90</v>
      </c>
      <c r="Z74" s="81">
        <v>60</v>
      </c>
      <c r="AA74" s="81">
        <v>0.79</v>
      </c>
      <c r="AB74" s="81">
        <v>61</v>
      </c>
      <c r="AC74" s="81">
        <v>90</v>
      </c>
      <c r="AD74" s="81">
        <v>61</v>
      </c>
      <c r="AE74" s="81">
        <v>0.67</v>
      </c>
      <c r="AF74" s="81">
        <v>55</v>
      </c>
      <c r="AG74" s="81">
        <v>50</v>
      </c>
      <c r="AH74" s="81">
        <v>0.61</v>
      </c>
      <c r="AI74" s="81">
        <v>47</v>
      </c>
      <c r="AJ74" s="81">
        <v>52</v>
      </c>
      <c r="AK74" s="81">
        <v>87</v>
      </c>
      <c r="AL74" s="81">
        <v>57</v>
      </c>
      <c r="AM74" s="81">
        <v>63</v>
      </c>
      <c r="AN74" s="81">
        <v>65</v>
      </c>
      <c r="AO74" s="81">
        <v>53</v>
      </c>
      <c r="AP74" s="81">
        <v>63</v>
      </c>
      <c r="AQ74" s="81">
        <v>65</v>
      </c>
      <c r="AR74" s="81">
        <v>56</v>
      </c>
      <c r="AS74" s="81">
        <v>53</v>
      </c>
      <c r="AT74" s="81">
        <v>33</v>
      </c>
      <c r="AU74" s="81">
        <v>57</v>
      </c>
      <c r="AV74" s="81">
        <v>45</v>
      </c>
      <c r="AW74" s="81">
        <v>37</v>
      </c>
      <c r="AX74" s="81">
        <v>48</v>
      </c>
      <c r="AY74" s="81">
        <v>57</v>
      </c>
      <c r="AZ74" s="81">
        <v>50</v>
      </c>
      <c r="BA74" s="81">
        <v>71</v>
      </c>
      <c r="BB74" s="81">
        <v>74</v>
      </c>
      <c r="BC74" s="81">
        <v>57</v>
      </c>
      <c r="BD74" s="81">
        <v>33</v>
      </c>
      <c r="BE74" s="81">
        <v>70</v>
      </c>
      <c r="BF74" s="81">
        <v>57</v>
      </c>
      <c r="BG74" s="81">
        <v>79</v>
      </c>
      <c r="BH74" s="81">
        <v>60</v>
      </c>
      <c r="BI74" s="81">
        <v>85</v>
      </c>
      <c r="BJ74" s="81">
        <v>60</v>
      </c>
      <c r="BK74" s="81">
        <v>67</v>
      </c>
      <c r="BL74" s="81">
        <v>48</v>
      </c>
      <c r="BM74" s="81">
        <v>62</v>
      </c>
      <c r="BN74" s="81">
        <v>79</v>
      </c>
      <c r="BO74" s="81">
        <v>55</v>
      </c>
      <c r="BP74" s="81">
        <v>43</v>
      </c>
      <c r="BQ74" s="81">
        <v>55</v>
      </c>
      <c r="BR74" s="81">
        <v>58</v>
      </c>
      <c r="BS74" s="81">
        <v>0.55000000000000004</v>
      </c>
      <c r="BT74" s="81">
        <v>0.78</v>
      </c>
      <c r="BU74" s="81">
        <v>0.55000000000000004</v>
      </c>
      <c r="BV74" s="81">
        <v>56</v>
      </c>
      <c r="BW74" s="81">
        <v>0.6</v>
      </c>
      <c r="BX74" s="81">
        <f t="shared" si="8"/>
        <v>90</v>
      </c>
      <c r="BY74" s="81">
        <f t="shared" si="9"/>
        <v>0.19</v>
      </c>
      <c r="BZ74" s="81"/>
      <c r="CA74" s="81"/>
      <c r="CB74" s="81"/>
      <c r="CC74" s="81"/>
    </row>
    <row r="75" spans="1:81" s="81" customFormat="1" ht="18.75">
      <c r="A75" s="113"/>
      <c r="C75" s="6" t="s">
        <v>37</v>
      </c>
      <c r="D75" s="81">
        <f>(D74-0.19)/89.81</f>
        <v>0.74390379690457631</v>
      </c>
      <c r="E75" s="81">
        <f t="shared" ref="E75:BP75" si="118">(E74-0.19)/89.81</f>
        <v>0.74390379690457631</v>
      </c>
      <c r="F75" s="81">
        <f t="shared" si="118"/>
        <v>0.64369223917158447</v>
      </c>
      <c r="G75" s="81">
        <f t="shared" si="118"/>
        <v>0.34305756597260884</v>
      </c>
      <c r="H75" s="81">
        <f t="shared" si="118"/>
        <v>0.66596147422336038</v>
      </c>
      <c r="I75" s="81">
        <f t="shared" si="118"/>
        <v>0.75503841443046427</v>
      </c>
      <c r="J75" s="81">
        <f t="shared" si="118"/>
        <v>0.76617303195635234</v>
      </c>
      <c r="K75" s="81">
        <f t="shared" si="118"/>
        <v>0.67709609174924845</v>
      </c>
      <c r="L75" s="81">
        <f t="shared" si="118"/>
        <v>0.77730764948224029</v>
      </c>
      <c r="M75" s="81">
        <f t="shared" si="118"/>
        <v>0.66596147422336038</v>
      </c>
      <c r="N75" s="81">
        <f t="shared" si="118"/>
        <v>0.64369223917158447</v>
      </c>
      <c r="O75" s="81">
        <f t="shared" si="118"/>
        <v>0.9443269123705601</v>
      </c>
      <c r="P75" s="81">
        <f t="shared" si="118"/>
        <v>0.56574991649036854</v>
      </c>
      <c r="Q75" s="81">
        <f t="shared" si="118"/>
        <v>0.88865382474112009</v>
      </c>
      <c r="R75" s="81">
        <f t="shared" si="118"/>
        <v>0.53234606391270456</v>
      </c>
      <c r="S75" s="81">
        <f t="shared" si="118"/>
        <v>4.3425008350963142E-3</v>
      </c>
      <c r="T75" s="81">
        <f t="shared" si="118"/>
        <v>4.565193185614074E-3</v>
      </c>
      <c r="U75" s="81">
        <f t="shared" si="118"/>
        <v>0</v>
      </c>
      <c r="V75" s="81">
        <f t="shared" si="118"/>
        <v>0.13149983298073711</v>
      </c>
      <c r="W75" s="81">
        <f t="shared" si="118"/>
        <v>0.66596147422336038</v>
      </c>
      <c r="X75" s="81">
        <f t="shared" si="118"/>
        <v>4.8992317113907132E-3</v>
      </c>
      <c r="Y75" s="81">
        <f t="shared" si="118"/>
        <v>1</v>
      </c>
      <c r="Z75" s="81">
        <f t="shared" si="118"/>
        <v>0.66596147422336038</v>
      </c>
      <c r="AA75" s="81">
        <f t="shared" si="118"/>
        <v>6.6807705155327926E-3</v>
      </c>
      <c r="AB75" s="81">
        <f t="shared" si="118"/>
        <v>0.67709609174924845</v>
      </c>
      <c r="AC75" s="81">
        <f t="shared" si="118"/>
        <v>1</v>
      </c>
      <c r="AD75" s="81">
        <f t="shared" si="118"/>
        <v>0.67709609174924845</v>
      </c>
      <c r="AE75" s="81">
        <f t="shared" si="118"/>
        <v>5.3446164124262337E-3</v>
      </c>
      <c r="AF75" s="81">
        <f t="shared" si="118"/>
        <v>0.61028838659392048</v>
      </c>
      <c r="AG75" s="81">
        <f t="shared" si="118"/>
        <v>0.55461529896448059</v>
      </c>
      <c r="AH75" s="81">
        <f t="shared" si="118"/>
        <v>4.6765393608729534E-3</v>
      </c>
      <c r="AI75" s="81">
        <f t="shared" si="118"/>
        <v>0.5212114463868166</v>
      </c>
      <c r="AJ75" s="81">
        <f t="shared" si="118"/>
        <v>0.5768845340162565</v>
      </c>
      <c r="AK75" s="81">
        <f t="shared" si="118"/>
        <v>0.96659614742233602</v>
      </c>
      <c r="AL75" s="81">
        <f t="shared" si="118"/>
        <v>0.63255762164569651</v>
      </c>
      <c r="AM75" s="81">
        <f t="shared" si="118"/>
        <v>0.69936532680102437</v>
      </c>
      <c r="AN75" s="81">
        <f t="shared" si="118"/>
        <v>0.72163456185280039</v>
      </c>
      <c r="AO75" s="81">
        <f t="shared" si="118"/>
        <v>0.58801915154214457</v>
      </c>
      <c r="AP75" s="81">
        <f t="shared" si="118"/>
        <v>0.69936532680102437</v>
      </c>
      <c r="AQ75" s="81">
        <f t="shared" si="118"/>
        <v>0.72163456185280039</v>
      </c>
      <c r="AR75" s="81">
        <f t="shared" si="118"/>
        <v>0.62142300411980844</v>
      </c>
      <c r="AS75" s="81">
        <f t="shared" si="118"/>
        <v>0.58801915154214457</v>
      </c>
      <c r="AT75" s="81">
        <f t="shared" si="118"/>
        <v>0.36532680102438481</v>
      </c>
      <c r="AU75" s="81">
        <f t="shared" si="118"/>
        <v>0.63255762164569651</v>
      </c>
      <c r="AV75" s="81">
        <f t="shared" si="118"/>
        <v>0.49894221133504063</v>
      </c>
      <c r="AW75" s="81">
        <f t="shared" si="118"/>
        <v>0.40986527112793675</v>
      </c>
      <c r="AX75" s="81">
        <f t="shared" si="118"/>
        <v>0.53234606391270456</v>
      </c>
      <c r="AY75" s="81">
        <f t="shared" si="118"/>
        <v>0.63255762164569651</v>
      </c>
      <c r="AZ75" s="81">
        <f t="shared" si="118"/>
        <v>0.55461529896448059</v>
      </c>
      <c r="BA75" s="81">
        <f t="shared" si="118"/>
        <v>0.78844226700812825</v>
      </c>
      <c r="BB75" s="81">
        <f t="shared" si="118"/>
        <v>0.82184611958579223</v>
      </c>
      <c r="BC75" s="81">
        <f t="shared" si="118"/>
        <v>0.63255762164569651</v>
      </c>
      <c r="BD75" s="81">
        <f t="shared" si="118"/>
        <v>0.36532680102438481</v>
      </c>
      <c r="BE75" s="81">
        <f t="shared" si="118"/>
        <v>0.77730764948224029</v>
      </c>
      <c r="BF75" s="81">
        <f t="shared" si="118"/>
        <v>0.63255762164569651</v>
      </c>
      <c r="BG75" s="81">
        <f t="shared" si="118"/>
        <v>0.87751920721523213</v>
      </c>
      <c r="BH75" s="81">
        <f t="shared" si="118"/>
        <v>0.66596147422336038</v>
      </c>
      <c r="BI75" s="81">
        <f t="shared" si="118"/>
        <v>0.9443269123705601</v>
      </c>
      <c r="BJ75" s="81">
        <f t="shared" si="118"/>
        <v>0.66596147422336038</v>
      </c>
      <c r="BK75" s="81">
        <f t="shared" si="118"/>
        <v>0.74390379690457631</v>
      </c>
      <c r="BL75" s="81">
        <f t="shared" si="118"/>
        <v>0.53234606391270456</v>
      </c>
      <c r="BM75" s="81">
        <f t="shared" si="118"/>
        <v>0.68823070927513641</v>
      </c>
      <c r="BN75" s="81">
        <f t="shared" si="118"/>
        <v>0.87751920721523213</v>
      </c>
      <c r="BO75" s="81">
        <f t="shared" si="118"/>
        <v>0.61028838659392048</v>
      </c>
      <c r="BP75" s="81">
        <f t="shared" si="118"/>
        <v>0.47667297628326466</v>
      </c>
      <c r="BQ75" s="81">
        <f t="shared" ref="BQ75:BW75" si="119">(BQ74-0.19)/89.81</f>
        <v>0.61028838659392048</v>
      </c>
      <c r="BR75" s="81">
        <f t="shared" si="119"/>
        <v>0.64369223917158447</v>
      </c>
      <c r="BS75" s="81">
        <f t="shared" si="119"/>
        <v>4.0084623093196749E-3</v>
      </c>
      <c r="BT75" s="81">
        <f t="shared" si="119"/>
        <v>6.5694243402739123E-3</v>
      </c>
      <c r="BU75" s="81">
        <f t="shared" si="119"/>
        <v>4.0084623093196749E-3</v>
      </c>
      <c r="BV75" s="81">
        <f t="shared" si="119"/>
        <v>0.62142300411980844</v>
      </c>
      <c r="BW75" s="81">
        <f t="shared" si="119"/>
        <v>4.565193185614074E-3</v>
      </c>
      <c r="BZ75" s="81">
        <f t="shared" si="12"/>
        <v>40.328137178487914</v>
      </c>
    </row>
    <row r="76" spans="1:81" s="81" customFormat="1" ht="18.75">
      <c r="A76" s="113"/>
      <c r="C76" s="6" t="s">
        <v>38</v>
      </c>
      <c r="D76" s="81">
        <f>D75/40.32814</f>
        <v>1.8446270938966596E-2</v>
      </c>
      <c r="E76" s="81">
        <f t="shared" ref="E76:BP76" si="120">E75/40.32814</f>
        <v>1.8446270938966596E-2</v>
      </c>
      <c r="F76" s="81">
        <f t="shared" si="120"/>
        <v>1.5961366905877249E-2</v>
      </c>
      <c r="G76" s="81">
        <f t="shared" si="120"/>
        <v>8.506654806609202E-3</v>
      </c>
      <c r="H76" s="81">
        <f t="shared" si="120"/>
        <v>1.6513567802119326E-2</v>
      </c>
      <c r="I76" s="81">
        <f t="shared" si="120"/>
        <v>1.8722371387087634E-2</v>
      </c>
      <c r="J76" s="81">
        <f t="shared" si="120"/>
        <v>1.8998471835208676E-2</v>
      </c>
      <c r="K76" s="81">
        <f t="shared" si="120"/>
        <v>1.6789668250240364E-2</v>
      </c>
      <c r="L76" s="81">
        <f t="shared" si="120"/>
        <v>1.9274572283329714E-2</v>
      </c>
      <c r="M76" s="81">
        <f t="shared" si="120"/>
        <v>1.6513567802119326E-2</v>
      </c>
      <c r="N76" s="81">
        <f t="shared" si="120"/>
        <v>1.5961366905877249E-2</v>
      </c>
      <c r="O76" s="81">
        <f t="shared" si="120"/>
        <v>2.3416079005145293E-2</v>
      </c>
      <c r="P76" s="81">
        <f t="shared" si="120"/>
        <v>1.4028663769029977E-2</v>
      </c>
      <c r="Q76" s="81">
        <f t="shared" si="120"/>
        <v>2.2035576764540099E-2</v>
      </c>
      <c r="R76" s="81">
        <f t="shared" si="120"/>
        <v>1.3200362424666861E-2</v>
      </c>
      <c r="S76" s="81">
        <f t="shared" si="120"/>
        <v>1.076791747672051E-4</v>
      </c>
      <c r="T76" s="81">
        <f t="shared" si="120"/>
        <v>1.1320118372962588E-4</v>
      </c>
      <c r="U76" s="81">
        <f t="shared" si="120"/>
        <v>0</v>
      </c>
      <c r="V76" s="81">
        <f t="shared" si="120"/>
        <v>3.2607462923094671E-3</v>
      </c>
      <c r="W76" s="81">
        <f t="shared" si="120"/>
        <v>1.6513567802119326E-2</v>
      </c>
      <c r="X76" s="81">
        <f t="shared" si="120"/>
        <v>1.2148419717325703E-4</v>
      </c>
      <c r="Y76" s="81">
        <f t="shared" si="120"/>
        <v>2.4796581245750487E-2</v>
      </c>
      <c r="Z76" s="81">
        <f t="shared" si="120"/>
        <v>1.6513567802119326E-2</v>
      </c>
      <c r="AA76" s="81">
        <f t="shared" si="120"/>
        <v>1.6566026887262326E-4</v>
      </c>
      <c r="AB76" s="81">
        <f t="shared" si="120"/>
        <v>1.6789668250240364E-2</v>
      </c>
      <c r="AC76" s="81">
        <f t="shared" si="120"/>
        <v>2.4796581245750487E-2</v>
      </c>
      <c r="AD76" s="81">
        <f t="shared" si="120"/>
        <v>1.6789668250240364E-2</v>
      </c>
      <c r="AE76" s="81">
        <f t="shared" si="120"/>
        <v>1.325282150980986E-4</v>
      </c>
      <c r="AF76" s="81">
        <f t="shared" si="120"/>
        <v>1.5133065561514131E-2</v>
      </c>
      <c r="AG76" s="81">
        <f t="shared" si="120"/>
        <v>1.3752563320908939E-2</v>
      </c>
      <c r="AH76" s="81">
        <f t="shared" si="120"/>
        <v>1.1596218821083625E-4</v>
      </c>
      <c r="AI76" s="81">
        <f t="shared" si="120"/>
        <v>1.2924261976545823E-2</v>
      </c>
      <c r="AJ76" s="81">
        <f t="shared" si="120"/>
        <v>1.4304764217151015E-2</v>
      </c>
      <c r="AK76" s="81">
        <f t="shared" si="120"/>
        <v>2.396827990138737E-2</v>
      </c>
      <c r="AL76" s="81">
        <f t="shared" si="120"/>
        <v>1.5685266457756211E-2</v>
      </c>
      <c r="AM76" s="81">
        <f t="shared" si="120"/>
        <v>1.734186914648244E-2</v>
      </c>
      <c r="AN76" s="81">
        <f t="shared" si="120"/>
        <v>1.789407004272452E-2</v>
      </c>
      <c r="AO76" s="81">
        <f t="shared" si="120"/>
        <v>1.4580864665272055E-2</v>
      </c>
      <c r="AP76" s="81">
        <f t="shared" si="120"/>
        <v>1.734186914648244E-2</v>
      </c>
      <c r="AQ76" s="81">
        <f t="shared" si="120"/>
        <v>1.789407004272452E-2</v>
      </c>
      <c r="AR76" s="81">
        <f t="shared" si="120"/>
        <v>1.540916600963517E-2</v>
      </c>
      <c r="AS76" s="81">
        <f t="shared" si="120"/>
        <v>1.4580864665272055E-2</v>
      </c>
      <c r="AT76" s="81">
        <f t="shared" si="120"/>
        <v>9.05885570285128E-3</v>
      </c>
      <c r="AU76" s="81">
        <f t="shared" si="120"/>
        <v>1.5685266457756211E-2</v>
      </c>
      <c r="AV76" s="81">
        <f t="shared" si="120"/>
        <v>1.2372061080303745E-2</v>
      </c>
      <c r="AW76" s="81">
        <f t="shared" si="120"/>
        <v>1.0163257495335434E-2</v>
      </c>
      <c r="AX76" s="81">
        <f t="shared" si="120"/>
        <v>1.3200362424666861E-2</v>
      </c>
      <c r="AY76" s="81">
        <f t="shared" si="120"/>
        <v>1.5685266457756211E-2</v>
      </c>
      <c r="AZ76" s="81">
        <f t="shared" si="120"/>
        <v>1.3752563320908939E-2</v>
      </c>
      <c r="BA76" s="81">
        <f t="shared" si="120"/>
        <v>1.9550672731450752E-2</v>
      </c>
      <c r="BB76" s="81">
        <f t="shared" si="120"/>
        <v>2.0378974075813867E-2</v>
      </c>
      <c r="BC76" s="81">
        <f t="shared" si="120"/>
        <v>1.5685266457756211E-2</v>
      </c>
      <c r="BD76" s="81">
        <f t="shared" si="120"/>
        <v>9.05885570285128E-3</v>
      </c>
      <c r="BE76" s="81">
        <f t="shared" si="120"/>
        <v>1.9274572283329714E-2</v>
      </c>
      <c r="BF76" s="81">
        <f t="shared" si="120"/>
        <v>1.5685266457756211E-2</v>
      </c>
      <c r="BG76" s="81">
        <f t="shared" si="120"/>
        <v>2.1759476316419061E-2</v>
      </c>
      <c r="BH76" s="81">
        <f t="shared" si="120"/>
        <v>1.6513567802119326E-2</v>
      </c>
      <c r="BI76" s="81">
        <f t="shared" si="120"/>
        <v>2.3416079005145293E-2</v>
      </c>
      <c r="BJ76" s="81">
        <f t="shared" si="120"/>
        <v>1.6513567802119326E-2</v>
      </c>
      <c r="BK76" s="81">
        <f t="shared" si="120"/>
        <v>1.8446270938966596E-2</v>
      </c>
      <c r="BL76" s="81">
        <f t="shared" si="120"/>
        <v>1.3200362424666861E-2</v>
      </c>
      <c r="BM76" s="81">
        <f t="shared" si="120"/>
        <v>1.7065768698361402E-2</v>
      </c>
      <c r="BN76" s="81">
        <f t="shared" si="120"/>
        <v>2.1759476316419061E-2</v>
      </c>
      <c r="BO76" s="81">
        <f t="shared" si="120"/>
        <v>1.5133065561514131E-2</v>
      </c>
      <c r="BP76" s="81">
        <f t="shared" si="120"/>
        <v>1.1819860184061667E-2</v>
      </c>
      <c r="BQ76" s="81">
        <f t="shared" ref="BQ76:BW76" si="121">BQ75/40.32814</f>
        <v>1.5133065561514131E-2</v>
      </c>
      <c r="BR76" s="81">
        <f t="shared" si="121"/>
        <v>1.5961366905877249E-2</v>
      </c>
      <c r="BS76" s="81">
        <f t="shared" si="121"/>
        <v>9.9396161323573934E-5</v>
      </c>
      <c r="BT76" s="81">
        <f t="shared" si="121"/>
        <v>1.6289926439141286E-4</v>
      </c>
      <c r="BU76" s="81">
        <f t="shared" si="121"/>
        <v>9.9396161323573934E-5</v>
      </c>
      <c r="BV76" s="81">
        <f t="shared" si="121"/>
        <v>1.540916600963517E-2</v>
      </c>
      <c r="BW76" s="81">
        <f t="shared" si="121"/>
        <v>1.1320118372962588E-4</v>
      </c>
    </row>
    <row r="77" spans="1:81" s="81" customFormat="1" ht="18.75">
      <c r="A77" s="113"/>
      <c r="C77" s="6" t="s">
        <v>39</v>
      </c>
      <c r="D77" s="81">
        <f>LN(D76)</f>
        <v>-3.9928930460532022</v>
      </c>
      <c r="E77" s="81">
        <f t="shared" ref="E77:BP77" si="122">LN(E76)</f>
        <v>-3.9928930460532022</v>
      </c>
      <c r="F77" s="81">
        <f t="shared" si="122"/>
        <v>-4.1375840448962036</v>
      </c>
      <c r="G77" s="81">
        <f t="shared" si="122"/>
        <v>-4.7669065033820122</v>
      </c>
      <c r="H77" s="81">
        <f t="shared" si="122"/>
        <v>-4.1035729449341227</v>
      </c>
      <c r="I77" s="81">
        <f t="shared" si="122"/>
        <v>-3.9780361392948373</v>
      </c>
      <c r="J77" s="81">
        <f t="shared" si="122"/>
        <v>-3.9633967327761996</v>
      </c>
      <c r="K77" s="81">
        <f t="shared" si="122"/>
        <v>-4.0869915668585701</v>
      </c>
      <c r="L77" s="81">
        <f t="shared" si="122"/>
        <v>-3.9489685500082778</v>
      </c>
      <c r="M77" s="81">
        <f t="shared" si="122"/>
        <v>-4.1035729449341227</v>
      </c>
      <c r="N77" s="81">
        <f t="shared" si="122"/>
        <v>-4.1375840448962036</v>
      </c>
      <c r="O77" s="81">
        <f t="shared" si="122"/>
        <v>-3.7543323556169796</v>
      </c>
      <c r="P77" s="81">
        <f t="shared" si="122"/>
        <v>-4.2666526303849475</v>
      </c>
      <c r="Q77" s="81">
        <f t="shared" si="122"/>
        <v>-3.8150970061026706</v>
      </c>
      <c r="R77" s="81">
        <f t="shared" si="122"/>
        <v>-4.3275109933525764</v>
      </c>
      <c r="S77" s="81">
        <f t="shared" si="122"/>
        <v>-9.1363543558490328</v>
      </c>
      <c r="T77" s="81">
        <f t="shared" si="122"/>
        <v>-9.0863439352743711</v>
      </c>
      <c r="U77" s="81">
        <v>0</v>
      </c>
      <c r="V77" s="81">
        <f t="shared" si="122"/>
        <v>-5.7257991857813169</v>
      </c>
      <c r="W77" s="81">
        <f t="shared" si="122"/>
        <v>-4.1035729449341227</v>
      </c>
      <c r="X77" s="81">
        <f t="shared" si="122"/>
        <v>-9.0157263680604185</v>
      </c>
      <c r="Y77" s="81">
        <f t="shared" si="122"/>
        <v>-3.6970494883077296</v>
      </c>
      <c r="Z77" s="81">
        <f t="shared" si="122"/>
        <v>-4.1035729449341227</v>
      </c>
      <c r="AA77" s="81">
        <f t="shared" si="122"/>
        <v>-8.7055714397565787</v>
      </c>
      <c r="AB77" s="81">
        <f t="shared" si="122"/>
        <v>-4.0869915668585701</v>
      </c>
      <c r="AC77" s="81">
        <f t="shared" si="122"/>
        <v>-3.6970494883077296</v>
      </c>
      <c r="AD77" s="81">
        <f t="shared" si="122"/>
        <v>-4.0869915668585701</v>
      </c>
      <c r="AE77" s="81">
        <f t="shared" si="122"/>
        <v>-8.9287149910707893</v>
      </c>
      <c r="AF77" s="81">
        <f t="shared" si="122"/>
        <v>-4.1908731569325628</v>
      </c>
      <c r="AG77" s="81">
        <f t="shared" si="122"/>
        <v>-4.2865300489053961</v>
      </c>
      <c r="AH77" s="81">
        <f t="shared" si="122"/>
        <v>-9.062246383695312</v>
      </c>
      <c r="AI77" s="81">
        <f t="shared" si="122"/>
        <v>-4.3486489606786085</v>
      </c>
      <c r="AJ77" s="81">
        <f t="shared" si="122"/>
        <v>-4.2471626351638916</v>
      </c>
      <c r="AK77" s="81">
        <f t="shared" si="122"/>
        <v>-3.7310239935868714</v>
      </c>
      <c r="AL77" s="81">
        <f t="shared" si="122"/>
        <v>-4.1550334494215528</v>
      </c>
      <c r="AM77" s="81">
        <f t="shared" si="122"/>
        <v>-4.0546315195242988</v>
      </c>
      <c r="AN77" s="81">
        <f t="shared" si="122"/>
        <v>-4.0232859035509634</v>
      </c>
      <c r="AO77" s="81">
        <f t="shared" si="122"/>
        <v>-4.2280452492717462</v>
      </c>
      <c r="AP77" s="81">
        <f t="shared" si="122"/>
        <v>-4.0546315195242988</v>
      </c>
      <c r="AQ77" s="81">
        <f t="shared" si="122"/>
        <v>-4.0232859035509634</v>
      </c>
      <c r="AR77" s="81">
        <f t="shared" si="122"/>
        <v>-4.1727927511902463</v>
      </c>
      <c r="AS77" s="81">
        <f t="shared" si="122"/>
        <v>-4.2280452492717462</v>
      </c>
      <c r="AT77" s="81">
        <f t="shared" si="122"/>
        <v>-4.7040124690175782</v>
      </c>
      <c r="AU77" s="81">
        <f t="shared" si="122"/>
        <v>-4.1550334494215528</v>
      </c>
      <c r="AV77" s="81">
        <f t="shared" si="122"/>
        <v>-4.3923144871925368</v>
      </c>
      <c r="AW77" s="81">
        <f t="shared" si="122"/>
        <v>-4.5889762685996587</v>
      </c>
      <c r="AX77" s="81">
        <f t="shared" si="122"/>
        <v>-4.3275109933525764</v>
      </c>
      <c r="AY77" s="81">
        <f t="shared" si="122"/>
        <v>-4.1550334494215528</v>
      </c>
      <c r="AZ77" s="81">
        <f t="shared" si="122"/>
        <v>-4.2865300489053961</v>
      </c>
      <c r="BA77" s="81">
        <f t="shared" si="122"/>
        <v>-3.9347455823269057</v>
      </c>
      <c r="BB77" s="81">
        <f t="shared" si="122"/>
        <v>-3.8932515922086273</v>
      </c>
      <c r="BC77" s="81">
        <f t="shared" si="122"/>
        <v>-4.1550334494215528</v>
      </c>
      <c r="BD77" s="81">
        <f t="shared" si="122"/>
        <v>-4.7040124690175782</v>
      </c>
      <c r="BE77" s="81">
        <f t="shared" si="122"/>
        <v>-3.9489685500082778</v>
      </c>
      <c r="BF77" s="81">
        <f t="shared" si="122"/>
        <v>-4.1550334494215528</v>
      </c>
      <c r="BG77" s="81">
        <f t="shared" si="122"/>
        <v>-3.8277059236250301</v>
      </c>
      <c r="BH77" s="81">
        <f t="shared" si="122"/>
        <v>-4.1035729449341227</v>
      </c>
      <c r="BI77" s="81">
        <f t="shared" si="122"/>
        <v>-3.7543323556169796</v>
      </c>
      <c r="BJ77" s="81">
        <f t="shared" si="122"/>
        <v>-4.1035729449341227</v>
      </c>
      <c r="BK77" s="81">
        <f t="shared" si="122"/>
        <v>-3.9928930460532022</v>
      </c>
      <c r="BL77" s="81">
        <f t="shared" si="122"/>
        <v>-4.3275109933525764</v>
      </c>
      <c r="BM77" s="81">
        <f t="shared" si="122"/>
        <v>-4.0706806523194059</v>
      </c>
      <c r="BN77" s="81">
        <f t="shared" si="122"/>
        <v>-3.8277059236250301</v>
      </c>
      <c r="BO77" s="81">
        <f t="shared" si="122"/>
        <v>-4.1908731569325628</v>
      </c>
      <c r="BP77" s="81">
        <f t="shared" si="122"/>
        <v>-4.4379740958337335</v>
      </c>
      <c r="BQ77" s="81">
        <f t="shared" ref="BQ77:BW77" si="123">LN(BQ76)</f>
        <v>-4.1908731569325628</v>
      </c>
      <c r="BR77" s="81">
        <f t="shared" si="123"/>
        <v>-4.1375840448962036</v>
      </c>
      <c r="BS77" s="81">
        <f t="shared" si="123"/>
        <v>-9.2163970635225692</v>
      </c>
      <c r="BT77" s="81">
        <f t="shared" si="123"/>
        <v>-8.7223785580729594</v>
      </c>
      <c r="BU77" s="81">
        <f t="shared" si="123"/>
        <v>-9.2163970635225692</v>
      </c>
      <c r="BV77" s="81">
        <f t="shared" si="123"/>
        <v>-4.1727927511902463</v>
      </c>
      <c r="BW77" s="81">
        <f t="shared" si="123"/>
        <v>-9.0863439352743711</v>
      </c>
    </row>
    <row r="78" spans="1:81" s="81" customFormat="1">
      <c r="A78" s="114"/>
      <c r="C78" s="6" t="s">
        <v>244</v>
      </c>
      <c r="D78" s="81">
        <f>-D76*D77</f>
        <v>7.3653986957813E-2</v>
      </c>
      <c r="E78" s="81">
        <f t="shared" ref="E78:BP78" si="124">-E76*E77</f>
        <v>7.3653986957813E-2</v>
      </c>
      <c r="F78" s="81">
        <f t="shared" si="124"/>
        <v>6.6041497044491984E-2</v>
      </c>
      <c r="G78" s="81">
        <f t="shared" si="124"/>
        <v>4.0550428119651261E-2</v>
      </c>
      <c r="H78" s="81">
        <f t="shared" si="124"/>
        <v>6.7764630057112113E-2</v>
      </c>
      <c r="I78" s="81">
        <f t="shared" si="124"/>
        <v>7.4478269991134216E-2</v>
      </c>
      <c r="J78" s="81">
        <f t="shared" si="124"/>
        <v>7.5298481199406714E-2</v>
      </c>
      <c r="K78" s="81">
        <f t="shared" si="124"/>
        <v>6.8619232549085446E-2</v>
      </c>
      <c r="L78" s="81">
        <f t="shared" si="124"/>
        <v>7.6114679761730281E-2</v>
      </c>
      <c r="M78" s="81">
        <f t="shared" si="124"/>
        <v>6.7764630057112113E-2</v>
      </c>
      <c r="N78" s="81">
        <f t="shared" si="124"/>
        <v>6.6041497044491984E-2</v>
      </c>
      <c r="O78" s="81">
        <f t="shared" si="124"/>
        <v>8.791174305070043E-2</v>
      </c>
      <c r="P78" s="81">
        <f t="shared" si="124"/>
        <v>5.9855435170917765E-2</v>
      </c>
      <c r="Q78" s="81">
        <f t="shared" si="124"/>
        <v>8.406786294214251E-2</v>
      </c>
      <c r="R78" s="81">
        <f t="shared" si="124"/>
        <v>5.7124713508984112E-2</v>
      </c>
      <c r="S78" s="81">
        <f t="shared" si="124"/>
        <v>9.837950974185836E-4</v>
      </c>
      <c r="T78" s="81">
        <f t="shared" si="124"/>
        <v>1.0285848892475659E-3</v>
      </c>
      <c r="U78" s="81">
        <f t="shared" si="124"/>
        <v>0</v>
      </c>
      <c r="V78" s="81">
        <f t="shared" si="124"/>
        <v>1.8670378465544996E-2</v>
      </c>
      <c r="W78" s="81">
        <f t="shared" si="124"/>
        <v>6.7764630057112113E-2</v>
      </c>
      <c r="X78" s="81">
        <f t="shared" si="124"/>
        <v>1.0952682797575844E-3</v>
      </c>
      <c r="Y78" s="81">
        <f t="shared" si="124"/>
        <v>9.1674188006382884E-2</v>
      </c>
      <c r="Z78" s="81">
        <f t="shared" si="124"/>
        <v>6.7764630057112113E-2</v>
      </c>
      <c r="AA78" s="81">
        <f t="shared" si="124"/>
        <v>1.4421673053999049E-3</v>
      </c>
      <c r="AB78" s="81">
        <f t="shared" si="124"/>
        <v>6.8619232549085446E-2</v>
      </c>
      <c r="AC78" s="81">
        <f t="shared" si="124"/>
        <v>9.1674188006382884E-2</v>
      </c>
      <c r="AD78" s="81">
        <f t="shared" si="124"/>
        <v>6.8619232549085446E-2</v>
      </c>
      <c r="AE78" s="81">
        <f t="shared" si="124"/>
        <v>1.1833066608862471E-3</v>
      </c>
      <c r="AF78" s="81">
        <f t="shared" si="124"/>
        <v>6.342075824385017E-2</v>
      </c>
      <c r="AG78" s="81">
        <f t="shared" si="124"/>
        <v>5.895077592455035E-2</v>
      </c>
      <c r="AH78" s="81">
        <f t="shared" si="124"/>
        <v>1.050877920759046E-3</v>
      </c>
      <c r="AI78" s="81">
        <f t="shared" si="124"/>
        <v>5.6203078411844049E-2</v>
      </c>
      <c r="AJ78" s="81">
        <f t="shared" si="124"/>
        <v>6.0754660087913248E-2</v>
      </c>
      <c r="AK78" s="81">
        <f t="shared" si="124"/>
        <v>8.9426227397082253E-2</v>
      </c>
      <c r="AL78" s="81">
        <f t="shared" si="124"/>
        <v>6.517280679506697E-2</v>
      </c>
      <c r="AM78" s="81">
        <f t="shared" si="124"/>
        <v>7.0314889248793644E-2</v>
      </c>
      <c r="AN78" s="81">
        <f t="shared" si="124"/>
        <v>7.1992959760047145E-2</v>
      </c>
      <c r="AO78" s="81">
        <f t="shared" si="124"/>
        <v>6.1648555578277781E-2</v>
      </c>
      <c r="AP78" s="81">
        <f t="shared" si="124"/>
        <v>7.0314889248793644E-2</v>
      </c>
      <c r="AQ78" s="81">
        <f t="shared" si="124"/>
        <v>7.1992959760047145E-2</v>
      </c>
      <c r="AR78" s="81">
        <f t="shared" si="124"/>
        <v>6.4299256226892768E-2</v>
      </c>
      <c r="AS78" s="81">
        <f t="shared" si="124"/>
        <v>6.1648555578277781E-2</v>
      </c>
      <c r="AT78" s="81">
        <f t="shared" si="124"/>
        <v>4.2612970181243416E-2</v>
      </c>
      <c r="AU78" s="81">
        <f t="shared" si="124"/>
        <v>6.517280679506697E-2</v>
      </c>
      <c r="AV78" s="81">
        <f t="shared" si="124"/>
        <v>5.4341983119449086E-2</v>
      </c>
      <c r="AW78" s="81">
        <f t="shared" si="124"/>
        <v>4.6638947457761912E-2</v>
      </c>
      <c r="AX78" s="81">
        <f t="shared" si="124"/>
        <v>5.7124713508984112E-2</v>
      </c>
      <c r="AY78" s="81">
        <f t="shared" si="124"/>
        <v>6.517280679506697E-2</v>
      </c>
      <c r="AZ78" s="81">
        <f t="shared" si="124"/>
        <v>5.895077592455035E-2</v>
      </c>
      <c r="BA78" s="81">
        <f t="shared" si="124"/>
        <v>7.6926923161594954E-2</v>
      </c>
      <c r="BB78" s="81">
        <f t="shared" si="124"/>
        <v>7.9340473268240674E-2</v>
      </c>
      <c r="BC78" s="81">
        <f t="shared" si="124"/>
        <v>6.517280679506697E-2</v>
      </c>
      <c r="BD78" s="81">
        <f t="shared" si="124"/>
        <v>4.2612970181243416E-2</v>
      </c>
      <c r="BE78" s="81">
        <f t="shared" si="124"/>
        <v>7.6114679761730281E-2</v>
      </c>
      <c r="BF78" s="81">
        <f t="shared" si="124"/>
        <v>6.517280679506697E-2</v>
      </c>
      <c r="BG78" s="81">
        <f t="shared" si="124"/>
        <v>8.3288876391335795E-2</v>
      </c>
      <c r="BH78" s="81">
        <f t="shared" si="124"/>
        <v>6.7764630057112113E-2</v>
      </c>
      <c r="BI78" s="81">
        <f t="shared" si="124"/>
        <v>8.791174305070043E-2</v>
      </c>
      <c r="BJ78" s="81">
        <f t="shared" si="124"/>
        <v>6.7764630057112113E-2</v>
      </c>
      <c r="BK78" s="81">
        <f t="shared" si="124"/>
        <v>7.3653986957813E-2</v>
      </c>
      <c r="BL78" s="81">
        <f t="shared" si="124"/>
        <v>5.7124713508984112E-2</v>
      </c>
      <c r="BM78" s="81">
        <f t="shared" si="124"/>
        <v>6.9469294457377886E-2</v>
      </c>
      <c r="BN78" s="81">
        <f t="shared" si="124"/>
        <v>8.3288876391335795E-2</v>
      </c>
      <c r="BO78" s="81">
        <f t="shared" si="124"/>
        <v>6.342075824385017E-2</v>
      </c>
      <c r="BP78" s="81">
        <f t="shared" si="124"/>
        <v>5.2456233313242222E-2</v>
      </c>
      <c r="BQ78" s="81">
        <f t="shared" ref="BQ78:BW78" si="125">-BQ76*BQ77</f>
        <v>6.342075824385017E-2</v>
      </c>
      <c r="BR78" s="81">
        <f t="shared" si="125"/>
        <v>6.6041497044491984E-2</v>
      </c>
      <c r="BS78" s="81">
        <f t="shared" si="125"/>
        <v>9.1607448934800234E-4</v>
      </c>
      <c r="BT78" s="81">
        <f t="shared" si="125"/>
        <v>1.4208690508535175E-3</v>
      </c>
      <c r="BU78" s="81">
        <f t="shared" si="125"/>
        <v>9.1607448934800234E-4</v>
      </c>
      <c r="BV78" s="81">
        <f t="shared" si="125"/>
        <v>6.4299256226892768E-2</v>
      </c>
      <c r="BW78" s="81">
        <f t="shared" si="125"/>
        <v>1.0285848892475659E-3</v>
      </c>
      <c r="CA78" s="81">
        <f t="shared" si="115"/>
        <v>4.0861944471261626</v>
      </c>
      <c r="CB78" s="81">
        <f t="shared" si="116"/>
        <v>0.95546260735024968</v>
      </c>
      <c r="CC78" s="81">
        <f t="shared" si="117"/>
        <v>9.3401850173215253E-3</v>
      </c>
    </row>
    <row r="79" spans="1:81" ht="14.25">
      <c r="A79" s="114"/>
      <c r="B79" s="92" t="s">
        <v>87</v>
      </c>
      <c r="C79" s="92" t="s">
        <v>82</v>
      </c>
      <c r="D79" s="81">
        <v>1.45</v>
      </c>
      <c r="E79" s="81">
        <v>1.45</v>
      </c>
      <c r="F79" s="81">
        <v>1.25</v>
      </c>
      <c r="G79" s="81">
        <v>2</v>
      </c>
      <c r="H79" s="81">
        <v>1.25</v>
      </c>
      <c r="I79" s="81">
        <v>2.5</v>
      </c>
      <c r="J79" s="81">
        <v>2.5</v>
      </c>
      <c r="K79" s="81">
        <v>1.2</v>
      </c>
      <c r="L79" s="81">
        <v>1.45</v>
      </c>
      <c r="M79" s="81">
        <v>3.12</v>
      </c>
      <c r="N79" s="81">
        <v>2.0499999999999998</v>
      </c>
      <c r="O79" s="81">
        <v>3</v>
      </c>
      <c r="P79" s="81">
        <v>3</v>
      </c>
      <c r="Q79" s="81">
        <v>3</v>
      </c>
      <c r="R79" s="81">
        <v>3</v>
      </c>
      <c r="S79" s="81">
        <v>3</v>
      </c>
      <c r="T79" s="81">
        <v>3</v>
      </c>
      <c r="U79" s="81">
        <v>4</v>
      </c>
      <c r="V79" s="81">
        <v>1.5</v>
      </c>
      <c r="W79" s="81">
        <v>1.5</v>
      </c>
      <c r="X79" s="81">
        <v>0.47</v>
      </c>
      <c r="Y79" s="81">
        <v>1.6</v>
      </c>
      <c r="Z79" s="81">
        <v>2.1</v>
      </c>
      <c r="AA79" s="81">
        <v>1</v>
      </c>
      <c r="AB79" s="81">
        <v>2.2000000000000002</v>
      </c>
      <c r="AC79" s="81">
        <v>1.6</v>
      </c>
      <c r="AD79" s="81">
        <v>2.2000000000000002</v>
      </c>
      <c r="AE79" s="81">
        <v>4.0999999999999996</v>
      </c>
      <c r="AF79" s="81">
        <v>1.6</v>
      </c>
      <c r="AG79" s="81">
        <v>1.6</v>
      </c>
      <c r="AH79" s="81">
        <v>0.5</v>
      </c>
      <c r="AI79" s="81">
        <v>5</v>
      </c>
      <c r="AJ79" s="81">
        <v>5</v>
      </c>
      <c r="AK79" s="81">
        <v>5</v>
      </c>
      <c r="AL79" s="81">
        <v>5.6</v>
      </c>
      <c r="AM79" s="81">
        <v>5</v>
      </c>
      <c r="AN79" s="81">
        <v>5</v>
      </c>
      <c r="AO79" s="81">
        <v>5</v>
      </c>
      <c r="AP79" s="81">
        <v>5</v>
      </c>
      <c r="AQ79" s="81">
        <v>1.8</v>
      </c>
      <c r="AR79" s="81">
        <v>1.5</v>
      </c>
      <c r="AS79" s="81">
        <v>1.8</v>
      </c>
      <c r="AT79" s="81">
        <v>1.5</v>
      </c>
      <c r="AU79" s="81">
        <v>1.5</v>
      </c>
      <c r="AV79" s="81">
        <v>1.5</v>
      </c>
      <c r="AW79" s="81">
        <v>1.5</v>
      </c>
      <c r="AX79" s="81"/>
      <c r="AY79" s="81">
        <v>1.5</v>
      </c>
      <c r="AZ79" s="81">
        <v>2.6</v>
      </c>
      <c r="BA79" s="81">
        <v>1.36</v>
      </c>
      <c r="BB79" s="81">
        <v>3.9</v>
      </c>
      <c r="BC79" s="81">
        <v>2</v>
      </c>
      <c r="BD79" s="81">
        <v>2.5</v>
      </c>
      <c r="BE79" s="81">
        <v>1</v>
      </c>
      <c r="BF79" s="81">
        <v>1</v>
      </c>
      <c r="BG79" s="81">
        <v>1</v>
      </c>
      <c r="BH79" s="81">
        <v>1</v>
      </c>
      <c r="BI79" s="81">
        <v>3</v>
      </c>
      <c r="BJ79" s="81">
        <v>0.25</v>
      </c>
      <c r="BK79" s="81">
        <v>2</v>
      </c>
      <c r="BL79" s="81">
        <v>2</v>
      </c>
      <c r="BM79" s="81">
        <v>2</v>
      </c>
      <c r="BN79" s="81">
        <v>1.95</v>
      </c>
      <c r="BO79" s="81">
        <v>2.3199999999999998</v>
      </c>
      <c r="BP79" s="81">
        <v>3.5</v>
      </c>
      <c r="BQ79" s="81">
        <v>2.6</v>
      </c>
      <c r="BR79" s="81">
        <v>2.2999999999999998</v>
      </c>
      <c r="BS79" s="81">
        <v>3</v>
      </c>
      <c r="BT79" s="81">
        <v>1.95</v>
      </c>
      <c r="BU79" s="81">
        <v>2.2999999999999998</v>
      </c>
      <c r="BV79" s="81">
        <v>2.8</v>
      </c>
      <c r="BW79" s="81">
        <v>2.2000000000000002</v>
      </c>
      <c r="BX79" s="81">
        <f t="shared" si="8"/>
        <v>5.6</v>
      </c>
      <c r="BY79" s="81">
        <f t="shared" si="9"/>
        <v>0.25</v>
      </c>
      <c r="BZ79" s="81"/>
      <c r="CA79" s="81"/>
      <c r="CB79" s="81"/>
      <c r="CC79" s="81"/>
    </row>
    <row r="80" spans="1:81" s="81" customFormat="1" ht="18.75">
      <c r="A80" s="114"/>
      <c r="C80" s="6" t="s">
        <v>37</v>
      </c>
      <c r="D80" s="81">
        <f>(D79-0.25)/5.35</f>
        <v>0.22429906542056074</v>
      </c>
      <c r="E80" s="81">
        <f t="shared" ref="E80:BP80" si="126">(E79-0.25)/5.35</f>
        <v>0.22429906542056074</v>
      </c>
      <c r="F80" s="81">
        <f t="shared" si="126"/>
        <v>0.18691588785046731</v>
      </c>
      <c r="G80" s="81">
        <f t="shared" si="126"/>
        <v>0.32710280373831779</v>
      </c>
      <c r="H80" s="81">
        <f t="shared" si="126"/>
        <v>0.18691588785046731</v>
      </c>
      <c r="I80" s="81">
        <f t="shared" si="126"/>
        <v>0.42056074766355145</v>
      </c>
      <c r="J80" s="81">
        <f t="shared" si="126"/>
        <v>0.42056074766355145</v>
      </c>
      <c r="K80" s="81">
        <f t="shared" si="126"/>
        <v>0.17757009345794392</v>
      </c>
      <c r="L80" s="81">
        <f t="shared" si="126"/>
        <v>0.22429906542056074</v>
      </c>
      <c r="M80" s="81">
        <f t="shared" si="126"/>
        <v>0.53644859813084123</v>
      </c>
      <c r="N80" s="81">
        <f t="shared" si="126"/>
        <v>0.3364485981308411</v>
      </c>
      <c r="O80" s="81">
        <f t="shared" si="126"/>
        <v>0.5140186915887851</v>
      </c>
      <c r="P80" s="81">
        <f t="shared" si="126"/>
        <v>0.5140186915887851</v>
      </c>
      <c r="Q80" s="81">
        <f t="shared" si="126"/>
        <v>0.5140186915887851</v>
      </c>
      <c r="R80" s="81">
        <f t="shared" si="126"/>
        <v>0.5140186915887851</v>
      </c>
      <c r="S80" s="81">
        <f t="shared" si="126"/>
        <v>0.5140186915887851</v>
      </c>
      <c r="T80" s="81">
        <f t="shared" si="126"/>
        <v>0.5140186915887851</v>
      </c>
      <c r="U80" s="81">
        <f t="shared" si="126"/>
        <v>0.70093457943925241</v>
      </c>
      <c r="V80" s="81">
        <f t="shared" si="126"/>
        <v>0.23364485981308414</v>
      </c>
      <c r="W80" s="81">
        <f t="shared" si="126"/>
        <v>0.23364485981308414</v>
      </c>
      <c r="X80" s="81">
        <f t="shared" si="126"/>
        <v>4.1121495327102804E-2</v>
      </c>
      <c r="Y80" s="81">
        <f t="shared" si="126"/>
        <v>0.25233644859813087</v>
      </c>
      <c r="Z80" s="81">
        <f t="shared" si="126"/>
        <v>0.34579439252336452</v>
      </c>
      <c r="AA80" s="81">
        <f t="shared" si="126"/>
        <v>0.14018691588785048</v>
      </c>
      <c r="AB80" s="81">
        <f t="shared" si="126"/>
        <v>0.36448598130841126</v>
      </c>
      <c r="AC80" s="81">
        <f t="shared" si="126"/>
        <v>0.25233644859813087</v>
      </c>
      <c r="AD80" s="81">
        <f t="shared" si="126"/>
        <v>0.36448598130841126</v>
      </c>
      <c r="AE80" s="81">
        <f t="shared" si="126"/>
        <v>0.71962616822429903</v>
      </c>
      <c r="AF80" s="81">
        <f t="shared" si="126"/>
        <v>0.25233644859813087</v>
      </c>
      <c r="AG80" s="81">
        <f t="shared" si="126"/>
        <v>0.25233644859813087</v>
      </c>
      <c r="AH80" s="81">
        <f t="shared" si="126"/>
        <v>4.6728971962616828E-2</v>
      </c>
      <c r="AI80" s="81">
        <f t="shared" si="126"/>
        <v>0.88785046728971972</v>
      </c>
      <c r="AJ80" s="81">
        <f t="shared" si="126"/>
        <v>0.88785046728971972</v>
      </c>
      <c r="AK80" s="81">
        <f t="shared" si="126"/>
        <v>0.88785046728971972</v>
      </c>
      <c r="AL80" s="81">
        <f t="shared" si="126"/>
        <v>1</v>
      </c>
      <c r="AM80" s="81">
        <f t="shared" si="126"/>
        <v>0.88785046728971972</v>
      </c>
      <c r="AN80" s="81">
        <f t="shared" si="126"/>
        <v>0.88785046728971972</v>
      </c>
      <c r="AO80" s="81">
        <f t="shared" si="126"/>
        <v>0.88785046728971972</v>
      </c>
      <c r="AP80" s="81">
        <f t="shared" si="126"/>
        <v>0.88785046728971972</v>
      </c>
      <c r="AQ80" s="81">
        <f t="shared" si="126"/>
        <v>0.28971962616822433</v>
      </c>
      <c r="AR80" s="81">
        <f t="shared" si="126"/>
        <v>0.23364485981308414</v>
      </c>
      <c r="AS80" s="81">
        <f t="shared" si="126"/>
        <v>0.28971962616822433</v>
      </c>
      <c r="AT80" s="81">
        <f t="shared" si="126"/>
        <v>0.23364485981308414</v>
      </c>
      <c r="AU80" s="81">
        <f t="shared" si="126"/>
        <v>0.23364485981308414</v>
      </c>
      <c r="AV80" s="81">
        <f t="shared" si="126"/>
        <v>0.23364485981308414</v>
      </c>
      <c r="AW80" s="81">
        <f t="shared" si="126"/>
        <v>0.23364485981308414</v>
      </c>
      <c r="AX80" s="81">
        <f t="shared" si="126"/>
        <v>-4.6728971962616828E-2</v>
      </c>
      <c r="AY80" s="81">
        <f t="shared" si="126"/>
        <v>0.23364485981308414</v>
      </c>
      <c r="AZ80" s="81">
        <f t="shared" si="126"/>
        <v>0.43925233644859818</v>
      </c>
      <c r="BA80" s="81">
        <f t="shared" si="126"/>
        <v>0.20747663551401874</v>
      </c>
      <c r="BB80" s="81">
        <f t="shared" si="126"/>
        <v>0.68224299065420568</v>
      </c>
      <c r="BC80" s="81">
        <f t="shared" si="126"/>
        <v>0.32710280373831779</v>
      </c>
      <c r="BD80" s="81">
        <f t="shared" si="126"/>
        <v>0.42056074766355145</v>
      </c>
      <c r="BE80" s="81">
        <f t="shared" si="126"/>
        <v>0.14018691588785048</v>
      </c>
      <c r="BF80" s="81">
        <f t="shared" si="126"/>
        <v>0.14018691588785048</v>
      </c>
      <c r="BG80" s="81">
        <f t="shared" si="126"/>
        <v>0.14018691588785048</v>
      </c>
      <c r="BH80" s="81">
        <f t="shared" si="126"/>
        <v>0.14018691588785048</v>
      </c>
      <c r="BI80" s="81">
        <f t="shared" si="126"/>
        <v>0.5140186915887851</v>
      </c>
      <c r="BJ80" s="81">
        <f t="shared" si="126"/>
        <v>0</v>
      </c>
      <c r="BK80" s="81">
        <f t="shared" si="126"/>
        <v>0.32710280373831779</v>
      </c>
      <c r="BL80" s="81">
        <f t="shared" si="126"/>
        <v>0.32710280373831779</v>
      </c>
      <c r="BM80" s="81">
        <f t="shared" si="126"/>
        <v>0.32710280373831779</v>
      </c>
      <c r="BN80" s="81">
        <f t="shared" si="126"/>
        <v>0.31775700934579443</v>
      </c>
      <c r="BO80" s="81">
        <f t="shared" si="126"/>
        <v>0.38691588785046727</v>
      </c>
      <c r="BP80" s="81">
        <f t="shared" si="126"/>
        <v>0.60747663551401876</v>
      </c>
      <c r="BQ80" s="81">
        <f t="shared" ref="BQ80:BW80" si="127">(BQ79-0.25)/5.35</f>
        <v>0.43925233644859818</v>
      </c>
      <c r="BR80" s="81">
        <f t="shared" si="127"/>
        <v>0.38317757009345793</v>
      </c>
      <c r="BS80" s="81">
        <f t="shared" si="127"/>
        <v>0.5140186915887851</v>
      </c>
      <c r="BT80" s="81">
        <f t="shared" si="127"/>
        <v>0.31775700934579443</v>
      </c>
      <c r="BU80" s="81">
        <f t="shared" si="127"/>
        <v>0.38317757009345793</v>
      </c>
      <c r="BV80" s="81">
        <f t="shared" si="127"/>
        <v>0.47663551401869159</v>
      </c>
      <c r="BW80" s="81">
        <f t="shared" si="127"/>
        <v>0.36448598130841126</v>
      </c>
      <c r="BZ80" s="81">
        <f t="shared" si="12"/>
        <v>28.02242990654204</v>
      </c>
    </row>
    <row r="81" spans="1:81" s="81" customFormat="1" ht="18.75">
      <c r="A81" s="114"/>
      <c r="C81" s="6" t="s">
        <v>38</v>
      </c>
      <c r="D81" s="81">
        <f>D80/28.02243</f>
        <v>8.0042689167413653E-3</v>
      </c>
      <c r="E81" s="81">
        <f t="shared" ref="E81:BP81" si="128">E80/28.02243</f>
        <v>8.0042689167413653E-3</v>
      </c>
      <c r="F81" s="81">
        <f t="shared" si="128"/>
        <v>6.6702240972844719E-3</v>
      </c>
      <c r="G81" s="81">
        <f t="shared" si="128"/>
        <v>1.1672892170247827E-2</v>
      </c>
      <c r="H81" s="81">
        <f t="shared" si="128"/>
        <v>6.6702240972844719E-3</v>
      </c>
      <c r="I81" s="81">
        <f t="shared" si="128"/>
        <v>1.5008004218890062E-2</v>
      </c>
      <c r="J81" s="81">
        <f t="shared" si="128"/>
        <v>1.5008004218890062E-2</v>
      </c>
      <c r="K81" s="81">
        <f t="shared" si="128"/>
        <v>6.3367128924202475E-3</v>
      </c>
      <c r="L81" s="81">
        <f t="shared" si="128"/>
        <v>8.0042689167413653E-3</v>
      </c>
      <c r="M81" s="81">
        <f t="shared" si="128"/>
        <v>1.9143543159206435E-2</v>
      </c>
      <c r="N81" s="81">
        <f t="shared" si="128"/>
        <v>1.2006403375112048E-2</v>
      </c>
      <c r="O81" s="81">
        <f t="shared" si="128"/>
        <v>1.8343116267532298E-2</v>
      </c>
      <c r="P81" s="81">
        <f t="shared" si="128"/>
        <v>1.8343116267532298E-2</v>
      </c>
      <c r="Q81" s="81">
        <f t="shared" si="128"/>
        <v>1.8343116267532298E-2</v>
      </c>
      <c r="R81" s="81">
        <f t="shared" si="128"/>
        <v>1.8343116267532298E-2</v>
      </c>
      <c r="S81" s="81">
        <f t="shared" si="128"/>
        <v>1.8343116267532298E-2</v>
      </c>
      <c r="T81" s="81">
        <f t="shared" si="128"/>
        <v>1.8343116267532298E-2</v>
      </c>
      <c r="U81" s="81">
        <f t="shared" si="128"/>
        <v>2.5013340364816769E-2</v>
      </c>
      <c r="V81" s="81">
        <f t="shared" si="128"/>
        <v>8.3377801216055897E-3</v>
      </c>
      <c r="W81" s="81">
        <f t="shared" si="128"/>
        <v>8.3377801216055897E-3</v>
      </c>
      <c r="X81" s="81">
        <f t="shared" si="128"/>
        <v>1.4674493014025837E-3</v>
      </c>
      <c r="Y81" s="81">
        <f t="shared" si="128"/>
        <v>9.0048025313340368E-3</v>
      </c>
      <c r="Z81" s="81">
        <f t="shared" si="128"/>
        <v>1.2339914579976274E-2</v>
      </c>
      <c r="AA81" s="81">
        <f t="shared" si="128"/>
        <v>5.0026680729633542E-3</v>
      </c>
      <c r="AB81" s="81">
        <f t="shared" si="128"/>
        <v>1.3006936989704721E-2</v>
      </c>
      <c r="AC81" s="81">
        <f t="shared" si="128"/>
        <v>9.0048025313340368E-3</v>
      </c>
      <c r="AD81" s="81">
        <f t="shared" si="128"/>
        <v>1.3006936989704721E-2</v>
      </c>
      <c r="AE81" s="81">
        <f t="shared" si="128"/>
        <v>2.5680362774545214E-2</v>
      </c>
      <c r="AF81" s="81">
        <f t="shared" si="128"/>
        <v>9.0048025313340368E-3</v>
      </c>
      <c r="AG81" s="81">
        <f t="shared" si="128"/>
        <v>9.0048025313340368E-3</v>
      </c>
      <c r="AH81" s="81">
        <f t="shared" si="128"/>
        <v>1.667556024321118E-3</v>
      </c>
      <c r="AI81" s="81">
        <f t="shared" si="128"/>
        <v>3.1683564462101244E-2</v>
      </c>
      <c r="AJ81" s="81">
        <f t="shared" si="128"/>
        <v>3.1683564462101244E-2</v>
      </c>
      <c r="AK81" s="81">
        <f t="shared" si="128"/>
        <v>3.1683564462101244E-2</v>
      </c>
      <c r="AL81" s="81">
        <f t="shared" si="128"/>
        <v>3.5685698920471923E-2</v>
      </c>
      <c r="AM81" s="81">
        <f t="shared" si="128"/>
        <v>3.1683564462101244E-2</v>
      </c>
      <c r="AN81" s="81">
        <f t="shared" si="128"/>
        <v>3.1683564462101244E-2</v>
      </c>
      <c r="AO81" s="81">
        <f t="shared" si="128"/>
        <v>3.1683564462101244E-2</v>
      </c>
      <c r="AP81" s="81">
        <f t="shared" si="128"/>
        <v>3.1683564462101244E-2</v>
      </c>
      <c r="AQ81" s="81">
        <f t="shared" si="128"/>
        <v>1.0338847350790931E-2</v>
      </c>
      <c r="AR81" s="81">
        <f t="shared" si="128"/>
        <v>8.3377801216055897E-3</v>
      </c>
      <c r="AS81" s="81">
        <f t="shared" si="128"/>
        <v>1.0338847350790931E-2</v>
      </c>
      <c r="AT81" s="81">
        <f t="shared" si="128"/>
        <v>8.3377801216055897E-3</v>
      </c>
      <c r="AU81" s="81">
        <f t="shared" si="128"/>
        <v>8.3377801216055897E-3</v>
      </c>
      <c r="AV81" s="81">
        <f t="shared" si="128"/>
        <v>8.3377801216055897E-3</v>
      </c>
      <c r="AW81" s="81">
        <f t="shared" si="128"/>
        <v>8.3377801216055897E-3</v>
      </c>
      <c r="AX81" s="81">
        <f t="shared" si="128"/>
        <v>-1.667556024321118E-3</v>
      </c>
      <c r="AY81" s="81">
        <f t="shared" si="128"/>
        <v>8.3377801216055897E-3</v>
      </c>
      <c r="AZ81" s="81">
        <f t="shared" si="128"/>
        <v>1.567502662861851E-2</v>
      </c>
      <c r="BA81" s="81">
        <f t="shared" si="128"/>
        <v>7.4039487479857649E-3</v>
      </c>
      <c r="BB81" s="81">
        <f t="shared" si="128"/>
        <v>2.4346317955088324E-2</v>
      </c>
      <c r="BC81" s="81">
        <f t="shared" si="128"/>
        <v>1.1672892170247827E-2</v>
      </c>
      <c r="BD81" s="81">
        <f t="shared" si="128"/>
        <v>1.5008004218890062E-2</v>
      </c>
      <c r="BE81" s="81">
        <f t="shared" si="128"/>
        <v>5.0026680729633542E-3</v>
      </c>
      <c r="BF81" s="81">
        <f t="shared" si="128"/>
        <v>5.0026680729633542E-3</v>
      </c>
      <c r="BG81" s="81">
        <f t="shared" si="128"/>
        <v>5.0026680729633542E-3</v>
      </c>
      <c r="BH81" s="81">
        <f t="shared" si="128"/>
        <v>5.0026680729633542E-3</v>
      </c>
      <c r="BI81" s="81">
        <f t="shared" si="128"/>
        <v>1.8343116267532298E-2</v>
      </c>
      <c r="BJ81" s="81">
        <f t="shared" si="128"/>
        <v>0</v>
      </c>
      <c r="BK81" s="81">
        <f t="shared" si="128"/>
        <v>1.1672892170247827E-2</v>
      </c>
      <c r="BL81" s="81">
        <f t="shared" si="128"/>
        <v>1.1672892170247827E-2</v>
      </c>
      <c r="BM81" s="81">
        <f t="shared" si="128"/>
        <v>1.1672892170247827E-2</v>
      </c>
      <c r="BN81" s="81">
        <f t="shared" si="128"/>
        <v>1.1339380965383603E-2</v>
      </c>
      <c r="BO81" s="81">
        <f t="shared" si="128"/>
        <v>1.3807363881378855E-2</v>
      </c>
      <c r="BP81" s="81">
        <f t="shared" si="128"/>
        <v>2.1678228316174535E-2</v>
      </c>
      <c r="BQ81" s="81">
        <f t="shared" ref="BQ81:BW81" si="129">BQ80/28.02243</f>
        <v>1.567502662861851E-2</v>
      </c>
      <c r="BR81" s="81">
        <f t="shared" si="129"/>
        <v>1.3673959399433167E-2</v>
      </c>
      <c r="BS81" s="81">
        <f t="shared" si="129"/>
        <v>1.8343116267532298E-2</v>
      </c>
      <c r="BT81" s="81">
        <f t="shared" si="129"/>
        <v>1.1339380965383603E-2</v>
      </c>
      <c r="BU81" s="81">
        <f t="shared" si="129"/>
        <v>1.3673959399433167E-2</v>
      </c>
      <c r="BV81" s="81">
        <f t="shared" si="129"/>
        <v>1.70090714480754E-2</v>
      </c>
      <c r="BW81" s="81">
        <f t="shared" si="129"/>
        <v>1.3006936989704721E-2</v>
      </c>
    </row>
    <row r="82" spans="1:81" s="81" customFormat="1" ht="18.75">
      <c r="A82" s="114"/>
      <c r="C82" s="6" t="s">
        <v>39</v>
      </c>
      <c r="D82" s="81">
        <f>LN(D81)</f>
        <v>-4.8277802650312696</v>
      </c>
      <c r="E82" s="81">
        <f t="shared" ref="E82:BP82" si="130">LN(E81)</f>
        <v>-4.8277802650312696</v>
      </c>
      <c r="F82" s="81">
        <f t="shared" si="130"/>
        <v>-5.0101018218252245</v>
      </c>
      <c r="G82" s="81">
        <f t="shared" si="130"/>
        <v>-4.4504860338898009</v>
      </c>
      <c r="H82" s="81">
        <f t="shared" si="130"/>
        <v>-5.0101018218252245</v>
      </c>
      <c r="I82" s="81">
        <f t="shared" si="130"/>
        <v>-4.1991716056088952</v>
      </c>
      <c r="J82" s="81">
        <f t="shared" si="130"/>
        <v>-4.1991716056088952</v>
      </c>
      <c r="K82" s="81">
        <f t="shared" si="130"/>
        <v>-5.0613951162127746</v>
      </c>
      <c r="L82" s="81">
        <f t="shared" si="130"/>
        <v>-4.8277802650312696</v>
      </c>
      <c r="M82" s="81">
        <f t="shared" si="130"/>
        <v>-3.9557897920536944</v>
      </c>
      <c r="N82" s="81">
        <f t="shared" si="130"/>
        <v>-4.422315156923105</v>
      </c>
      <c r="O82" s="81">
        <f t="shared" si="130"/>
        <v>-3.9985009101467441</v>
      </c>
      <c r="P82" s="81">
        <f t="shared" si="130"/>
        <v>-3.9985009101467441</v>
      </c>
      <c r="Q82" s="81">
        <f t="shared" si="130"/>
        <v>-3.9985009101467441</v>
      </c>
      <c r="R82" s="81">
        <f t="shared" si="130"/>
        <v>-3.9985009101467441</v>
      </c>
      <c r="S82" s="81">
        <f t="shared" si="130"/>
        <v>-3.9985009101467441</v>
      </c>
      <c r="T82" s="81">
        <f t="shared" si="130"/>
        <v>-3.9985009101467441</v>
      </c>
      <c r="U82" s="81">
        <f t="shared" si="130"/>
        <v>-3.6883459818429047</v>
      </c>
      <c r="V82" s="81">
        <f t="shared" si="130"/>
        <v>-4.7869582705110147</v>
      </c>
      <c r="W82" s="81">
        <f t="shared" si="130"/>
        <v>-4.7869582705110147</v>
      </c>
      <c r="X82" s="81">
        <f t="shared" si="130"/>
        <v>-6.5242295544549993</v>
      </c>
      <c r="Y82" s="81">
        <f t="shared" si="130"/>
        <v>-4.7099972293748857</v>
      </c>
      <c r="Z82" s="81">
        <f t="shared" si="130"/>
        <v>-4.3949161827349901</v>
      </c>
      <c r="AA82" s="81">
        <f t="shared" si="130"/>
        <v>-5.2977838942770052</v>
      </c>
      <c r="AB82" s="81">
        <f t="shared" si="130"/>
        <v>-4.3422724492495686</v>
      </c>
      <c r="AC82" s="81">
        <f t="shared" si="130"/>
        <v>-4.7099972293748857</v>
      </c>
      <c r="AD82" s="81">
        <f t="shared" si="130"/>
        <v>-4.3422724492495686</v>
      </c>
      <c r="AE82" s="81">
        <f t="shared" si="130"/>
        <v>-3.6620286735255312</v>
      </c>
      <c r="AF82" s="81">
        <f t="shared" si="130"/>
        <v>-4.7099972293748857</v>
      </c>
      <c r="AG82" s="81">
        <f t="shared" si="130"/>
        <v>-4.7099972293748857</v>
      </c>
      <c r="AH82" s="81">
        <f t="shared" si="130"/>
        <v>-6.3963961829451144</v>
      </c>
      <c r="AI82" s="81">
        <f t="shared" si="130"/>
        <v>-3.4519572037786741</v>
      </c>
      <c r="AJ82" s="81">
        <f t="shared" si="130"/>
        <v>-3.4519572037786741</v>
      </c>
      <c r="AK82" s="81">
        <f t="shared" si="130"/>
        <v>-3.4519572037786741</v>
      </c>
      <c r="AL82" s="81">
        <f t="shared" si="130"/>
        <v>-3.3330052609173091</v>
      </c>
      <c r="AM82" s="81">
        <f t="shared" si="130"/>
        <v>-3.4519572037786741</v>
      </c>
      <c r="AN82" s="81">
        <f t="shared" si="130"/>
        <v>-3.4519572037786741</v>
      </c>
      <c r="AO82" s="81">
        <f t="shared" si="130"/>
        <v>-3.4519572037786741</v>
      </c>
      <c r="AP82" s="81">
        <f t="shared" si="130"/>
        <v>-3.4519572037786741</v>
      </c>
      <c r="AQ82" s="81">
        <f t="shared" si="130"/>
        <v>-4.5718468908940686</v>
      </c>
      <c r="AR82" s="81">
        <f t="shared" si="130"/>
        <v>-4.7869582705110147</v>
      </c>
      <c r="AS82" s="81">
        <f t="shared" si="130"/>
        <v>-4.5718468908940686</v>
      </c>
      <c r="AT82" s="81">
        <f t="shared" si="130"/>
        <v>-4.7869582705110147</v>
      </c>
      <c r="AU82" s="81">
        <f t="shared" si="130"/>
        <v>-4.7869582705110147</v>
      </c>
      <c r="AV82" s="81">
        <f t="shared" si="130"/>
        <v>-4.7869582705110147</v>
      </c>
      <c r="AW82" s="81">
        <f t="shared" si="130"/>
        <v>-4.7869582705110147</v>
      </c>
      <c r="AX82" s="81">
        <v>0</v>
      </c>
      <c r="AY82" s="81">
        <f t="shared" si="130"/>
        <v>-4.7869582705110147</v>
      </c>
      <c r="AZ82" s="81">
        <f t="shared" si="130"/>
        <v>-4.1556864936691564</v>
      </c>
      <c r="BA82" s="81">
        <f t="shared" si="130"/>
        <v>-4.9057418065009815</v>
      </c>
      <c r="BB82" s="81">
        <f t="shared" si="130"/>
        <v>-3.7153746542308239</v>
      </c>
      <c r="BC82" s="81">
        <f t="shared" si="130"/>
        <v>-4.4504860338898009</v>
      </c>
      <c r="BD82" s="81">
        <f t="shared" si="130"/>
        <v>-4.1991716056088952</v>
      </c>
      <c r="BE82" s="81">
        <f t="shared" si="130"/>
        <v>-5.2977838942770052</v>
      </c>
      <c r="BF82" s="81">
        <f t="shared" si="130"/>
        <v>-5.2977838942770052</v>
      </c>
      <c r="BG82" s="81">
        <f t="shared" si="130"/>
        <v>-5.2977838942770052</v>
      </c>
      <c r="BH82" s="81">
        <f t="shared" si="130"/>
        <v>-5.2977838942770052</v>
      </c>
      <c r="BI82" s="81">
        <f t="shared" si="130"/>
        <v>-3.9985009101467441</v>
      </c>
      <c r="BJ82" s="81">
        <v>0</v>
      </c>
      <c r="BK82" s="81">
        <f t="shared" si="130"/>
        <v>-4.4504860338898009</v>
      </c>
      <c r="BL82" s="81">
        <f t="shared" si="130"/>
        <v>-4.4504860338898009</v>
      </c>
      <c r="BM82" s="81">
        <f t="shared" si="130"/>
        <v>-4.4504860338898009</v>
      </c>
      <c r="BN82" s="81">
        <f t="shared" si="130"/>
        <v>-4.4794735707630533</v>
      </c>
      <c r="BO82" s="81">
        <f t="shared" si="130"/>
        <v>-4.2825532145479466</v>
      </c>
      <c r="BP82" s="81">
        <f t="shared" si="130"/>
        <v>-3.8314468254835781</v>
      </c>
      <c r="BQ82" s="81">
        <f t="shared" ref="BQ82:BW82" si="131">LN(BQ81)</f>
        <v>-4.1556864936691564</v>
      </c>
      <c r="BR82" s="81">
        <f t="shared" si="131"/>
        <v>-4.2922620286749069</v>
      </c>
      <c r="BS82" s="81">
        <f t="shared" si="131"/>
        <v>-3.9985009101467441</v>
      </c>
      <c r="BT82" s="81">
        <f t="shared" si="131"/>
        <v>-4.4794735707630533</v>
      </c>
      <c r="BU82" s="81">
        <f t="shared" si="131"/>
        <v>-4.2922620286749069</v>
      </c>
      <c r="BV82" s="81">
        <f t="shared" si="131"/>
        <v>-4.0740084626548896</v>
      </c>
      <c r="BW82" s="81">
        <f t="shared" si="131"/>
        <v>-4.3422724492495686</v>
      </c>
    </row>
    <row r="83" spans="1:81" s="81" customFormat="1">
      <c r="A83" s="114"/>
      <c r="C83" s="6" t="s">
        <v>244</v>
      </c>
      <c r="D83" s="81">
        <f>-D81*D82</f>
        <v>3.8642851512247181E-2</v>
      </c>
      <c r="E83" s="81">
        <f t="shared" ref="E83:BP83" si="132">-E81*E82</f>
        <v>3.8642851512247181E-2</v>
      </c>
      <c r="F83" s="81">
        <f t="shared" si="132"/>
        <v>3.3418501901787447E-2</v>
      </c>
      <c r="G83" s="81">
        <f t="shared" si="132"/>
        <v>5.1950043578789559E-2</v>
      </c>
      <c r="H83" s="81">
        <f t="shared" si="132"/>
        <v>3.3418501901787447E-2</v>
      </c>
      <c r="I83" s="81">
        <f t="shared" si="132"/>
        <v>6.3021185172821653E-2</v>
      </c>
      <c r="J83" s="81">
        <f t="shared" si="132"/>
        <v>6.3021185172821653E-2</v>
      </c>
      <c r="K83" s="81">
        <f t="shared" si="132"/>
        <v>3.2072607686538364E-2</v>
      </c>
      <c r="L83" s="81">
        <f t="shared" si="132"/>
        <v>3.8642851512247181E-2</v>
      </c>
      <c r="M83" s="81">
        <f t="shared" si="132"/>
        <v>7.5727832612928148E-2</v>
      </c>
      <c r="N83" s="81">
        <f t="shared" si="132"/>
        <v>5.3096099625890736E-2</v>
      </c>
      <c r="O83" s="81">
        <f t="shared" si="132"/>
        <v>7.3344967090655439E-2</v>
      </c>
      <c r="P83" s="81">
        <f t="shared" si="132"/>
        <v>7.3344967090655439E-2</v>
      </c>
      <c r="Q83" s="81">
        <f t="shared" si="132"/>
        <v>7.3344967090655439E-2</v>
      </c>
      <c r="R83" s="81">
        <f t="shared" si="132"/>
        <v>7.3344967090655439E-2</v>
      </c>
      <c r="S83" s="81">
        <f t="shared" si="132"/>
        <v>7.3344967090655439E-2</v>
      </c>
      <c r="T83" s="81">
        <f t="shared" si="132"/>
        <v>7.3344967090655439E-2</v>
      </c>
      <c r="U83" s="81">
        <f t="shared" si="132"/>
        <v>9.2257853427040862E-2</v>
      </c>
      <c r="V83" s="81">
        <f t="shared" si="132"/>
        <v>3.9912605510822215E-2</v>
      </c>
      <c r="W83" s="81">
        <f t="shared" si="132"/>
        <v>3.9912605510822215E-2</v>
      </c>
      <c r="X83" s="81">
        <f t="shared" si="132"/>
        <v>9.5739761018750792E-3</v>
      </c>
      <c r="Y83" s="81">
        <f t="shared" si="132"/>
        <v>4.2412594973651269E-2</v>
      </c>
      <c r="Z83" s="81">
        <f t="shared" si="132"/>
        <v>5.4232890281105173E-2</v>
      </c>
      <c r="AA83" s="81">
        <f t="shared" si="132"/>
        <v>2.6503054345359038E-2</v>
      </c>
      <c r="AB83" s="81">
        <f t="shared" si="132"/>
        <v>5.6479664139519929E-2</v>
      </c>
      <c r="AC83" s="81">
        <f t="shared" si="132"/>
        <v>4.2412594973651269E-2</v>
      </c>
      <c r="AD83" s="81">
        <f t="shared" si="132"/>
        <v>5.6479664139519929E-2</v>
      </c>
      <c r="AE83" s="81">
        <f t="shared" si="132"/>
        <v>9.4042224826922247E-2</v>
      </c>
      <c r="AF83" s="81">
        <f t="shared" si="132"/>
        <v>4.2412594973651269E-2</v>
      </c>
      <c r="AG83" s="81">
        <f t="shared" si="132"/>
        <v>4.2412594973651269E-2</v>
      </c>
      <c r="AH83" s="81">
        <f t="shared" si="132"/>
        <v>1.0666348988814729E-2</v>
      </c>
      <c r="AI83" s="81">
        <f t="shared" si="132"/>
        <v>0.10937030858633638</v>
      </c>
      <c r="AJ83" s="81">
        <f t="shared" si="132"/>
        <v>0.10937030858633638</v>
      </c>
      <c r="AK83" s="81">
        <f t="shared" si="132"/>
        <v>0.10937030858633638</v>
      </c>
      <c r="AL83" s="81">
        <f t="shared" si="132"/>
        <v>0.11894062224144406</v>
      </c>
      <c r="AM83" s="81">
        <f t="shared" si="132"/>
        <v>0.10937030858633638</v>
      </c>
      <c r="AN83" s="81">
        <f t="shared" si="132"/>
        <v>0.10937030858633638</v>
      </c>
      <c r="AO83" s="81">
        <f t="shared" si="132"/>
        <v>0.10937030858633638</v>
      </c>
      <c r="AP83" s="81">
        <f t="shared" si="132"/>
        <v>0.10937030858633638</v>
      </c>
      <c r="AQ83" s="81">
        <f t="shared" si="132"/>
        <v>4.7267627116141894E-2</v>
      </c>
      <c r="AR83" s="81">
        <f t="shared" si="132"/>
        <v>3.9912605510822215E-2</v>
      </c>
      <c r="AS83" s="81">
        <f t="shared" si="132"/>
        <v>4.7267627116141894E-2</v>
      </c>
      <c r="AT83" s="81">
        <f t="shared" si="132"/>
        <v>3.9912605510822215E-2</v>
      </c>
      <c r="AU83" s="81">
        <f t="shared" si="132"/>
        <v>3.9912605510822215E-2</v>
      </c>
      <c r="AV83" s="81">
        <f t="shared" si="132"/>
        <v>3.9912605510822215E-2</v>
      </c>
      <c r="AW83" s="81">
        <f t="shared" si="132"/>
        <v>3.9912605510822215E-2</v>
      </c>
      <c r="AX83" s="81">
        <f t="shared" si="132"/>
        <v>0</v>
      </c>
      <c r="AY83" s="81">
        <f t="shared" si="132"/>
        <v>3.9912605510822215E-2</v>
      </c>
      <c r="AZ83" s="81">
        <f t="shared" si="132"/>
        <v>6.5140496448454308E-2</v>
      </c>
      <c r="BA83" s="81">
        <f t="shared" si="132"/>
        <v>3.6321860906184368E-2</v>
      </c>
      <c r="BB83" s="81">
        <f t="shared" si="132"/>
        <v>9.0455692654179978E-2</v>
      </c>
      <c r="BC83" s="81">
        <f t="shared" si="132"/>
        <v>5.1950043578789559E-2</v>
      </c>
      <c r="BD83" s="81">
        <f t="shared" si="132"/>
        <v>6.3021185172821653E-2</v>
      </c>
      <c r="BE83" s="81">
        <f t="shared" si="132"/>
        <v>2.6503054345359038E-2</v>
      </c>
      <c r="BF83" s="81">
        <f t="shared" si="132"/>
        <v>2.6503054345359038E-2</v>
      </c>
      <c r="BG83" s="81">
        <f t="shared" si="132"/>
        <v>2.6503054345359038E-2</v>
      </c>
      <c r="BH83" s="81">
        <f t="shared" si="132"/>
        <v>2.6503054345359038E-2</v>
      </c>
      <c r="BI83" s="81">
        <f t="shared" si="132"/>
        <v>7.3344967090655439E-2</v>
      </c>
      <c r="BJ83" s="81">
        <f t="shared" si="132"/>
        <v>0</v>
      </c>
      <c r="BK83" s="81">
        <f t="shared" si="132"/>
        <v>5.1950043578789559E-2</v>
      </c>
      <c r="BL83" s="81">
        <f t="shared" si="132"/>
        <v>5.1950043578789559E-2</v>
      </c>
      <c r="BM83" s="81">
        <f t="shared" si="132"/>
        <v>5.1950043578789559E-2</v>
      </c>
      <c r="BN83" s="81">
        <f t="shared" si="132"/>
        <v>5.0794457343249486E-2</v>
      </c>
      <c r="BO83" s="81">
        <f t="shared" si="132"/>
        <v>5.913077057463223E-2</v>
      </c>
      <c r="BP83" s="81">
        <f t="shared" si="132"/>
        <v>8.3058979064115135E-2</v>
      </c>
      <c r="BQ83" s="81">
        <f t="shared" ref="BQ83:BW83" si="133">-BQ81*BQ82</f>
        <v>6.5140496448454308E-2</v>
      </c>
      <c r="BR83" s="81">
        <f t="shared" si="133"/>
        <v>5.8692216711829316E-2</v>
      </c>
      <c r="BS83" s="81">
        <f t="shared" si="133"/>
        <v>7.3344967090655439E-2</v>
      </c>
      <c r="BT83" s="81">
        <f t="shared" si="133"/>
        <v>5.0794457343249486E-2</v>
      </c>
      <c r="BU83" s="81">
        <f t="shared" si="133"/>
        <v>5.8692216711829316E-2</v>
      </c>
      <c r="BV83" s="81">
        <f t="shared" si="133"/>
        <v>6.9295101021360841E-2</v>
      </c>
      <c r="BW83" s="81">
        <f t="shared" si="133"/>
        <v>5.6479664139519929E-2</v>
      </c>
      <c r="CA83" s="81">
        <f t="shared" si="115"/>
        <v>4.0974991719612452</v>
      </c>
      <c r="CB83" s="81">
        <f t="shared" si="116"/>
        <v>0.95810595729506243</v>
      </c>
      <c r="CC83" s="81">
        <f t="shared" si="117"/>
        <v>8.7858333572627696E-3</v>
      </c>
    </row>
    <row r="84" spans="1:81" ht="28.5">
      <c r="A84" s="111" t="s">
        <v>109</v>
      </c>
      <c r="B84" s="92" t="s">
        <v>89</v>
      </c>
      <c r="C84" s="92" t="s">
        <v>53</v>
      </c>
      <c r="D84" s="81">
        <v>1</v>
      </c>
      <c r="E84" s="81">
        <v>1</v>
      </c>
      <c r="F84" s="81">
        <v>1</v>
      </c>
      <c r="G84" s="81">
        <v>1</v>
      </c>
      <c r="H84" s="81">
        <v>1</v>
      </c>
      <c r="I84" s="81">
        <v>1</v>
      </c>
      <c r="J84" s="81">
        <v>1</v>
      </c>
      <c r="K84" s="81">
        <v>1</v>
      </c>
      <c r="L84" s="81">
        <v>1</v>
      </c>
      <c r="M84" s="81">
        <v>1</v>
      </c>
      <c r="N84" s="81">
        <v>1</v>
      </c>
      <c r="O84" s="81">
        <v>1</v>
      </c>
      <c r="P84" s="81">
        <v>1</v>
      </c>
      <c r="Q84" s="81">
        <v>1</v>
      </c>
      <c r="R84" s="81">
        <v>1</v>
      </c>
      <c r="S84" s="81">
        <v>1</v>
      </c>
      <c r="T84" s="81">
        <v>1</v>
      </c>
      <c r="U84" s="81">
        <v>1</v>
      </c>
      <c r="V84" s="81">
        <v>1E-3</v>
      </c>
      <c r="W84" s="81">
        <v>1</v>
      </c>
      <c r="X84" s="81">
        <v>1</v>
      </c>
      <c r="Y84" s="81">
        <v>1</v>
      </c>
      <c r="Z84" s="81">
        <v>1</v>
      </c>
      <c r="AA84" s="81">
        <v>1</v>
      </c>
      <c r="AB84" s="81">
        <v>1</v>
      </c>
      <c r="AC84" s="81">
        <v>1E-3</v>
      </c>
      <c r="AD84" s="81">
        <v>1</v>
      </c>
      <c r="AE84" s="81">
        <v>1</v>
      </c>
      <c r="AF84" s="81">
        <v>1E-3</v>
      </c>
      <c r="AG84" s="81">
        <v>1</v>
      </c>
      <c r="AH84" s="81">
        <v>1</v>
      </c>
      <c r="AI84" s="81">
        <v>1</v>
      </c>
      <c r="AJ84" s="81">
        <v>1</v>
      </c>
      <c r="AK84" s="81">
        <v>1</v>
      </c>
      <c r="AL84" s="81">
        <v>1</v>
      </c>
      <c r="AM84" s="81">
        <v>1</v>
      </c>
      <c r="AN84" s="81">
        <v>1</v>
      </c>
      <c r="AO84" s="81">
        <v>1</v>
      </c>
      <c r="AP84" s="81">
        <v>1</v>
      </c>
      <c r="AQ84" s="81">
        <v>1</v>
      </c>
      <c r="AR84" s="81">
        <v>1</v>
      </c>
      <c r="AS84" s="81">
        <v>1</v>
      </c>
      <c r="AT84" s="81">
        <v>1</v>
      </c>
      <c r="AU84" s="81">
        <v>1</v>
      </c>
      <c r="AV84" s="81">
        <v>1</v>
      </c>
      <c r="AW84" s="81">
        <v>1</v>
      </c>
      <c r="AX84" s="81">
        <v>1</v>
      </c>
      <c r="AY84" s="81">
        <v>1</v>
      </c>
      <c r="AZ84" s="81">
        <v>1</v>
      </c>
      <c r="BA84" s="81">
        <v>1</v>
      </c>
      <c r="BB84" s="81">
        <v>1</v>
      </c>
      <c r="BC84" s="81">
        <v>1</v>
      </c>
      <c r="BD84" s="81">
        <v>1</v>
      </c>
      <c r="BE84" s="81">
        <v>1</v>
      </c>
      <c r="BF84" s="81">
        <v>1</v>
      </c>
      <c r="BG84" s="81">
        <v>1</v>
      </c>
      <c r="BH84" s="81">
        <v>1</v>
      </c>
      <c r="BI84" s="81">
        <v>1</v>
      </c>
      <c r="BJ84" s="81">
        <v>1E-3</v>
      </c>
      <c r="BK84" s="81">
        <v>1</v>
      </c>
      <c r="BL84" s="81">
        <v>1</v>
      </c>
      <c r="BM84" s="81">
        <v>1</v>
      </c>
      <c r="BN84" s="81">
        <v>1</v>
      </c>
      <c r="BO84" s="81">
        <v>1</v>
      </c>
      <c r="BP84" s="81">
        <v>1</v>
      </c>
      <c r="BQ84" s="81">
        <v>1</v>
      </c>
      <c r="BR84" s="81">
        <v>1</v>
      </c>
      <c r="BS84" s="81">
        <v>1</v>
      </c>
      <c r="BT84" s="81">
        <v>1</v>
      </c>
      <c r="BU84" s="81">
        <v>1</v>
      </c>
      <c r="BV84" s="81">
        <v>1</v>
      </c>
      <c r="BW84" s="81">
        <v>1</v>
      </c>
      <c r="BX84" s="81">
        <f t="shared" si="8"/>
        <v>1</v>
      </c>
      <c r="BY84" s="81">
        <f t="shared" si="9"/>
        <v>1E-3</v>
      </c>
      <c r="BZ84" s="81"/>
      <c r="CA84" s="81"/>
      <c r="CB84" s="81"/>
      <c r="CC84" s="81"/>
    </row>
    <row r="85" spans="1:81" s="81" customFormat="1" ht="18.75">
      <c r="A85" s="111"/>
      <c r="C85" s="6" t="s">
        <v>37</v>
      </c>
      <c r="D85" s="81">
        <f>(D84-0.001)/0.999</f>
        <v>1</v>
      </c>
      <c r="E85" s="81">
        <f t="shared" ref="E85:BP85" si="134">(E84-0.001)/0.999</f>
        <v>1</v>
      </c>
      <c r="F85" s="81">
        <f t="shared" si="134"/>
        <v>1</v>
      </c>
      <c r="G85" s="81">
        <f t="shared" si="134"/>
        <v>1</v>
      </c>
      <c r="H85" s="81">
        <f t="shared" si="134"/>
        <v>1</v>
      </c>
      <c r="I85" s="81">
        <f t="shared" si="134"/>
        <v>1</v>
      </c>
      <c r="J85" s="81">
        <f t="shared" si="134"/>
        <v>1</v>
      </c>
      <c r="K85" s="81">
        <f t="shared" si="134"/>
        <v>1</v>
      </c>
      <c r="L85" s="81">
        <f t="shared" si="134"/>
        <v>1</v>
      </c>
      <c r="M85" s="81">
        <f t="shared" si="134"/>
        <v>1</v>
      </c>
      <c r="N85" s="81">
        <f t="shared" si="134"/>
        <v>1</v>
      </c>
      <c r="O85" s="81">
        <f t="shared" si="134"/>
        <v>1</v>
      </c>
      <c r="P85" s="81">
        <f t="shared" si="134"/>
        <v>1</v>
      </c>
      <c r="Q85" s="81">
        <f t="shared" si="134"/>
        <v>1</v>
      </c>
      <c r="R85" s="81">
        <f t="shared" si="134"/>
        <v>1</v>
      </c>
      <c r="S85" s="81">
        <f t="shared" si="134"/>
        <v>1</v>
      </c>
      <c r="T85" s="81">
        <f t="shared" si="134"/>
        <v>1</v>
      </c>
      <c r="U85" s="81">
        <f t="shared" si="134"/>
        <v>1</v>
      </c>
      <c r="V85" s="81">
        <f t="shared" si="134"/>
        <v>0</v>
      </c>
      <c r="W85" s="81">
        <f t="shared" si="134"/>
        <v>1</v>
      </c>
      <c r="X85" s="81">
        <f t="shared" si="134"/>
        <v>1</v>
      </c>
      <c r="Y85" s="81">
        <f t="shared" si="134"/>
        <v>1</v>
      </c>
      <c r="Z85" s="81">
        <f t="shared" si="134"/>
        <v>1</v>
      </c>
      <c r="AA85" s="81">
        <f t="shared" si="134"/>
        <v>1</v>
      </c>
      <c r="AB85" s="81">
        <f t="shared" si="134"/>
        <v>1</v>
      </c>
      <c r="AC85" s="81">
        <f t="shared" si="134"/>
        <v>0</v>
      </c>
      <c r="AD85" s="81">
        <f t="shared" si="134"/>
        <v>1</v>
      </c>
      <c r="AE85" s="81">
        <f t="shared" si="134"/>
        <v>1</v>
      </c>
      <c r="AF85" s="81">
        <f t="shared" si="134"/>
        <v>0</v>
      </c>
      <c r="AG85" s="81">
        <f t="shared" si="134"/>
        <v>1</v>
      </c>
      <c r="AH85" s="81">
        <f t="shared" si="134"/>
        <v>1</v>
      </c>
      <c r="AI85" s="81">
        <f t="shared" si="134"/>
        <v>1</v>
      </c>
      <c r="AJ85" s="81">
        <f t="shared" si="134"/>
        <v>1</v>
      </c>
      <c r="AK85" s="81">
        <f t="shared" si="134"/>
        <v>1</v>
      </c>
      <c r="AL85" s="81">
        <f t="shared" si="134"/>
        <v>1</v>
      </c>
      <c r="AM85" s="81">
        <f t="shared" si="134"/>
        <v>1</v>
      </c>
      <c r="AN85" s="81">
        <f t="shared" si="134"/>
        <v>1</v>
      </c>
      <c r="AO85" s="81">
        <f t="shared" si="134"/>
        <v>1</v>
      </c>
      <c r="AP85" s="81">
        <f t="shared" si="134"/>
        <v>1</v>
      </c>
      <c r="AQ85" s="81">
        <f t="shared" si="134"/>
        <v>1</v>
      </c>
      <c r="AR85" s="81">
        <f t="shared" si="134"/>
        <v>1</v>
      </c>
      <c r="AS85" s="81">
        <f t="shared" si="134"/>
        <v>1</v>
      </c>
      <c r="AT85" s="81">
        <f t="shared" si="134"/>
        <v>1</v>
      </c>
      <c r="AU85" s="81">
        <f t="shared" si="134"/>
        <v>1</v>
      </c>
      <c r="AV85" s="81">
        <f t="shared" si="134"/>
        <v>1</v>
      </c>
      <c r="AW85" s="81">
        <f t="shared" si="134"/>
        <v>1</v>
      </c>
      <c r="AX85" s="81">
        <f t="shared" si="134"/>
        <v>1</v>
      </c>
      <c r="AY85" s="81">
        <f t="shared" si="134"/>
        <v>1</v>
      </c>
      <c r="AZ85" s="81">
        <f t="shared" si="134"/>
        <v>1</v>
      </c>
      <c r="BA85" s="81">
        <f t="shared" si="134"/>
        <v>1</v>
      </c>
      <c r="BB85" s="81">
        <f t="shared" si="134"/>
        <v>1</v>
      </c>
      <c r="BC85" s="81">
        <f t="shared" si="134"/>
        <v>1</v>
      </c>
      <c r="BD85" s="81">
        <f t="shared" si="134"/>
        <v>1</v>
      </c>
      <c r="BE85" s="81">
        <f t="shared" si="134"/>
        <v>1</v>
      </c>
      <c r="BF85" s="81">
        <f t="shared" si="134"/>
        <v>1</v>
      </c>
      <c r="BG85" s="81">
        <f t="shared" si="134"/>
        <v>1</v>
      </c>
      <c r="BH85" s="81">
        <f t="shared" si="134"/>
        <v>1</v>
      </c>
      <c r="BI85" s="81">
        <f t="shared" si="134"/>
        <v>1</v>
      </c>
      <c r="BJ85" s="81">
        <f t="shared" si="134"/>
        <v>0</v>
      </c>
      <c r="BK85" s="81">
        <f t="shared" si="134"/>
        <v>1</v>
      </c>
      <c r="BL85" s="81">
        <f t="shared" si="134"/>
        <v>1</v>
      </c>
      <c r="BM85" s="81">
        <f t="shared" si="134"/>
        <v>1</v>
      </c>
      <c r="BN85" s="81">
        <f t="shared" si="134"/>
        <v>1</v>
      </c>
      <c r="BO85" s="81">
        <f t="shared" si="134"/>
        <v>1</v>
      </c>
      <c r="BP85" s="81">
        <f t="shared" si="134"/>
        <v>1</v>
      </c>
      <c r="BQ85" s="81">
        <f t="shared" ref="BQ85:BW85" si="135">(BQ84-0.001)/0.999</f>
        <v>1</v>
      </c>
      <c r="BR85" s="81">
        <f t="shared" si="135"/>
        <v>1</v>
      </c>
      <c r="BS85" s="81">
        <f t="shared" si="135"/>
        <v>1</v>
      </c>
      <c r="BT85" s="81">
        <f t="shared" si="135"/>
        <v>1</v>
      </c>
      <c r="BU85" s="81">
        <f t="shared" si="135"/>
        <v>1</v>
      </c>
      <c r="BV85" s="81">
        <f t="shared" si="135"/>
        <v>1</v>
      </c>
      <c r="BW85" s="81">
        <f t="shared" si="135"/>
        <v>1</v>
      </c>
      <c r="BZ85" s="81">
        <f t="shared" si="12"/>
        <v>68</v>
      </c>
    </row>
    <row r="86" spans="1:81" s="81" customFormat="1" ht="18.75">
      <c r="A86" s="111"/>
      <c r="C86" s="6" t="s">
        <v>38</v>
      </c>
      <c r="D86" s="81">
        <f>D85/68</f>
        <v>1.4705882352941176E-2</v>
      </c>
      <c r="E86" s="81">
        <f t="shared" ref="E86:BP86" si="136">E85/68</f>
        <v>1.4705882352941176E-2</v>
      </c>
      <c r="F86" s="81">
        <f t="shared" si="136"/>
        <v>1.4705882352941176E-2</v>
      </c>
      <c r="G86" s="81">
        <f t="shared" si="136"/>
        <v>1.4705882352941176E-2</v>
      </c>
      <c r="H86" s="81">
        <f t="shared" si="136"/>
        <v>1.4705882352941176E-2</v>
      </c>
      <c r="I86" s="81">
        <f t="shared" si="136"/>
        <v>1.4705882352941176E-2</v>
      </c>
      <c r="J86" s="81">
        <f t="shared" si="136"/>
        <v>1.4705882352941176E-2</v>
      </c>
      <c r="K86" s="81">
        <f t="shared" si="136"/>
        <v>1.4705882352941176E-2</v>
      </c>
      <c r="L86" s="81">
        <f t="shared" si="136"/>
        <v>1.4705882352941176E-2</v>
      </c>
      <c r="M86" s="81">
        <f t="shared" si="136"/>
        <v>1.4705882352941176E-2</v>
      </c>
      <c r="N86" s="81">
        <f t="shared" si="136"/>
        <v>1.4705882352941176E-2</v>
      </c>
      <c r="O86" s="81">
        <f t="shared" si="136"/>
        <v>1.4705882352941176E-2</v>
      </c>
      <c r="P86" s="81">
        <f t="shared" si="136"/>
        <v>1.4705882352941176E-2</v>
      </c>
      <c r="Q86" s="81">
        <f t="shared" si="136"/>
        <v>1.4705882352941176E-2</v>
      </c>
      <c r="R86" s="81">
        <f t="shared" si="136"/>
        <v>1.4705882352941176E-2</v>
      </c>
      <c r="S86" s="81">
        <f t="shared" si="136"/>
        <v>1.4705882352941176E-2</v>
      </c>
      <c r="T86" s="81">
        <f t="shared" si="136"/>
        <v>1.4705882352941176E-2</v>
      </c>
      <c r="U86" s="81">
        <f t="shared" si="136"/>
        <v>1.4705882352941176E-2</v>
      </c>
      <c r="V86" s="81">
        <f t="shared" si="136"/>
        <v>0</v>
      </c>
      <c r="W86" s="81">
        <f t="shared" si="136"/>
        <v>1.4705882352941176E-2</v>
      </c>
      <c r="X86" s="81">
        <f t="shared" si="136"/>
        <v>1.4705882352941176E-2</v>
      </c>
      <c r="Y86" s="81">
        <f t="shared" si="136"/>
        <v>1.4705882352941176E-2</v>
      </c>
      <c r="Z86" s="81">
        <f t="shared" si="136"/>
        <v>1.4705882352941176E-2</v>
      </c>
      <c r="AA86" s="81">
        <f t="shared" si="136"/>
        <v>1.4705882352941176E-2</v>
      </c>
      <c r="AB86" s="81">
        <f t="shared" si="136"/>
        <v>1.4705882352941176E-2</v>
      </c>
      <c r="AC86" s="81">
        <f t="shared" si="136"/>
        <v>0</v>
      </c>
      <c r="AD86" s="81">
        <f t="shared" si="136"/>
        <v>1.4705882352941176E-2</v>
      </c>
      <c r="AE86" s="81">
        <f t="shared" si="136"/>
        <v>1.4705882352941176E-2</v>
      </c>
      <c r="AF86" s="81">
        <f t="shared" si="136"/>
        <v>0</v>
      </c>
      <c r="AG86" s="81">
        <f t="shared" si="136"/>
        <v>1.4705882352941176E-2</v>
      </c>
      <c r="AH86" s="81">
        <f t="shared" si="136"/>
        <v>1.4705882352941176E-2</v>
      </c>
      <c r="AI86" s="81">
        <f t="shared" si="136"/>
        <v>1.4705882352941176E-2</v>
      </c>
      <c r="AJ86" s="81">
        <f t="shared" si="136"/>
        <v>1.4705882352941176E-2</v>
      </c>
      <c r="AK86" s="81">
        <f t="shared" si="136"/>
        <v>1.4705882352941176E-2</v>
      </c>
      <c r="AL86" s="81">
        <f t="shared" si="136"/>
        <v>1.4705882352941176E-2</v>
      </c>
      <c r="AM86" s="81">
        <f t="shared" si="136"/>
        <v>1.4705882352941176E-2</v>
      </c>
      <c r="AN86" s="81">
        <f t="shared" si="136"/>
        <v>1.4705882352941176E-2</v>
      </c>
      <c r="AO86" s="81">
        <f t="shared" si="136"/>
        <v>1.4705882352941176E-2</v>
      </c>
      <c r="AP86" s="81">
        <f t="shared" si="136"/>
        <v>1.4705882352941176E-2</v>
      </c>
      <c r="AQ86" s="81">
        <f t="shared" si="136"/>
        <v>1.4705882352941176E-2</v>
      </c>
      <c r="AR86" s="81">
        <f t="shared" si="136"/>
        <v>1.4705882352941176E-2</v>
      </c>
      <c r="AS86" s="81">
        <f t="shared" si="136"/>
        <v>1.4705882352941176E-2</v>
      </c>
      <c r="AT86" s="81">
        <f t="shared" si="136"/>
        <v>1.4705882352941176E-2</v>
      </c>
      <c r="AU86" s="81">
        <f t="shared" si="136"/>
        <v>1.4705882352941176E-2</v>
      </c>
      <c r="AV86" s="81">
        <f t="shared" si="136"/>
        <v>1.4705882352941176E-2</v>
      </c>
      <c r="AW86" s="81">
        <f t="shared" si="136"/>
        <v>1.4705882352941176E-2</v>
      </c>
      <c r="AX86" s="81">
        <f t="shared" si="136"/>
        <v>1.4705882352941176E-2</v>
      </c>
      <c r="AY86" s="81">
        <f t="shared" si="136"/>
        <v>1.4705882352941176E-2</v>
      </c>
      <c r="AZ86" s="81">
        <f t="shared" si="136"/>
        <v>1.4705882352941176E-2</v>
      </c>
      <c r="BA86" s="81">
        <f t="shared" si="136"/>
        <v>1.4705882352941176E-2</v>
      </c>
      <c r="BB86" s="81">
        <f t="shared" si="136"/>
        <v>1.4705882352941176E-2</v>
      </c>
      <c r="BC86" s="81">
        <f t="shared" si="136"/>
        <v>1.4705882352941176E-2</v>
      </c>
      <c r="BD86" s="81">
        <f t="shared" si="136"/>
        <v>1.4705882352941176E-2</v>
      </c>
      <c r="BE86" s="81">
        <f t="shared" si="136"/>
        <v>1.4705882352941176E-2</v>
      </c>
      <c r="BF86" s="81">
        <f t="shared" si="136"/>
        <v>1.4705882352941176E-2</v>
      </c>
      <c r="BG86" s="81">
        <f t="shared" si="136"/>
        <v>1.4705882352941176E-2</v>
      </c>
      <c r="BH86" s="81">
        <f t="shared" si="136"/>
        <v>1.4705882352941176E-2</v>
      </c>
      <c r="BI86" s="81">
        <f t="shared" si="136"/>
        <v>1.4705882352941176E-2</v>
      </c>
      <c r="BJ86" s="81">
        <f t="shared" si="136"/>
        <v>0</v>
      </c>
      <c r="BK86" s="81">
        <f t="shared" si="136"/>
        <v>1.4705882352941176E-2</v>
      </c>
      <c r="BL86" s="81">
        <f t="shared" si="136"/>
        <v>1.4705882352941176E-2</v>
      </c>
      <c r="BM86" s="81">
        <f t="shared" si="136"/>
        <v>1.4705882352941176E-2</v>
      </c>
      <c r="BN86" s="81">
        <f t="shared" si="136"/>
        <v>1.4705882352941176E-2</v>
      </c>
      <c r="BO86" s="81">
        <f t="shared" si="136"/>
        <v>1.4705882352941176E-2</v>
      </c>
      <c r="BP86" s="81">
        <f t="shared" si="136"/>
        <v>1.4705882352941176E-2</v>
      </c>
      <c r="BQ86" s="81">
        <f t="shared" ref="BQ86:BW86" si="137">BQ85/68</f>
        <v>1.4705882352941176E-2</v>
      </c>
      <c r="BR86" s="81">
        <f t="shared" si="137"/>
        <v>1.4705882352941176E-2</v>
      </c>
      <c r="BS86" s="81">
        <f t="shared" si="137"/>
        <v>1.4705882352941176E-2</v>
      </c>
      <c r="BT86" s="81">
        <f t="shared" si="137"/>
        <v>1.4705882352941176E-2</v>
      </c>
      <c r="BU86" s="81">
        <f t="shared" si="137"/>
        <v>1.4705882352941176E-2</v>
      </c>
      <c r="BV86" s="81">
        <f t="shared" si="137"/>
        <v>1.4705882352941176E-2</v>
      </c>
      <c r="BW86" s="81">
        <f t="shared" si="137"/>
        <v>1.4705882352941176E-2</v>
      </c>
    </row>
    <row r="87" spans="1:81" s="81" customFormat="1" ht="18.75">
      <c r="A87" s="111"/>
      <c r="C87" s="6" t="s">
        <v>39</v>
      </c>
      <c r="D87" s="81">
        <f>LN(D86)</f>
        <v>-4.219507705176107</v>
      </c>
      <c r="E87" s="81">
        <f t="shared" ref="E87:BP87" si="138">LN(E86)</f>
        <v>-4.219507705176107</v>
      </c>
      <c r="F87" s="81">
        <f t="shared" si="138"/>
        <v>-4.219507705176107</v>
      </c>
      <c r="G87" s="81">
        <f t="shared" si="138"/>
        <v>-4.219507705176107</v>
      </c>
      <c r="H87" s="81">
        <f t="shared" si="138"/>
        <v>-4.219507705176107</v>
      </c>
      <c r="I87" s="81">
        <f t="shared" si="138"/>
        <v>-4.219507705176107</v>
      </c>
      <c r="J87" s="81">
        <f t="shared" si="138"/>
        <v>-4.219507705176107</v>
      </c>
      <c r="K87" s="81">
        <f t="shared" si="138"/>
        <v>-4.219507705176107</v>
      </c>
      <c r="L87" s="81">
        <f t="shared" si="138"/>
        <v>-4.219507705176107</v>
      </c>
      <c r="M87" s="81">
        <f t="shared" si="138"/>
        <v>-4.219507705176107</v>
      </c>
      <c r="N87" s="81">
        <f t="shared" si="138"/>
        <v>-4.219507705176107</v>
      </c>
      <c r="O87" s="81">
        <f t="shared" si="138"/>
        <v>-4.219507705176107</v>
      </c>
      <c r="P87" s="81">
        <f t="shared" si="138"/>
        <v>-4.219507705176107</v>
      </c>
      <c r="Q87" s="81">
        <f t="shared" si="138"/>
        <v>-4.219507705176107</v>
      </c>
      <c r="R87" s="81">
        <f t="shared" si="138"/>
        <v>-4.219507705176107</v>
      </c>
      <c r="S87" s="81">
        <f t="shared" si="138"/>
        <v>-4.219507705176107</v>
      </c>
      <c r="T87" s="81">
        <f t="shared" si="138"/>
        <v>-4.219507705176107</v>
      </c>
      <c r="U87" s="81">
        <f t="shared" si="138"/>
        <v>-4.219507705176107</v>
      </c>
      <c r="V87" s="81">
        <v>0</v>
      </c>
      <c r="W87" s="81">
        <f t="shared" si="138"/>
        <v>-4.219507705176107</v>
      </c>
      <c r="X87" s="81">
        <f t="shared" si="138"/>
        <v>-4.219507705176107</v>
      </c>
      <c r="Y87" s="81">
        <f t="shared" si="138"/>
        <v>-4.219507705176107</v>
      </c>
      <c r="Z87" s="81">
        <f t="shared" si="138"/>
        <v>-4.219507705176107</v>
      </c>
      <c r="AA87" s="81">
        <f t="shared" si="138"/>
        <v>-4.219507705176107</v>
      </c>
      <c r="AB87" s="81">
        <f t="shared" si="138"/>
        <v>-4.219507705176107</v>
      </c>
      <c r="AC87" s="81">
        <v>0</v>
      </c>
      <c r="AD87" s="81">
        <f t="shared" si="138"/>
        <v>-4.219507705176107</v>
      </c>
      <c r="AE87" s="81">
        <f t="shared" si="138"/>
        <v>-4.219507705176107</v>
      </c>
      <c r="AF87" s="81">
        <v>0</v>
      </c>
      <c r="AG87" s="81">
        <f t="shared" si="138"/>
        <v>-4.219507705176107</v>
      </c>
      <c r="AH87" s="81">
        <f t="shared" si="138"/>
        <v>-4.219507705176107</v>
      </c>
      <c r="AI87" s="81">
        <f t="shared" si="138"/>
        <v>-4.219507705176107</v>
      </c>
      <c r="AJ87" s="81">
        <f t="shared" si="138"/>
        <v>-4.219507705176107</v>
      </c>
      <c r="AK87" s="81">
        <f t="shared" si="138"/>
        <v>-4.219507705176107</v>
      </c>
      <c r="AL87" s="81">
        <f t="shared" si="138"/>
        <v>-4.219507705176107</v>
      </c>
      <c r="AM87" s="81">
        <f t="shared" si="138"/>
        <v>-4.219507705176107</v>
      </c>
      <c r="AN87" s="81">
        <f t="shared" si="138"/>
        <v>-4.219507705176107</v>
      </c>
      <c r="AO87" s="81">
        <f t="shared" si="138"/>
        <v>-4.219507705176107</v>
      </c>
      <c r="AP87" s="81">
        <f t="shared" si="138"/>
        <v>-4.219507705176107</v>
      </c>
      <c r="AQ87" s="81">
        <f t="shared" si="138"/>
        <v>-4.219507705176107</v>
      </c>
      <c r="AR87" s="81">
        <f t="shared" si="138"/>
        <v>-4.219507705176107</v>
      </c>
      <c r="AS87" s="81">
        <f t="shared" si="138"/>
        <v>-4.219507705176107</v>
      </c>
      <c r="AT87" s="81">
        <f t="shared" si="138"/>
        <v>-4.219507705176107</v>
      </c>
      <c r="AU87" s="81">
        <f t="shared" si="138"/>
        <v>-4.219507705176107</v>
      </c>
      <c r="AV87" s="81">
        <f t="shared" si="138"/>
        <v>-4.219507705176107</v>
      </c>
      <c r="AW87" s="81">
        <f t="shared" si="138"/>
        <v>-4.219507705176107</v>
      </c>
      <c r="AX87" s="81">
        <f t="shared" si="138"/>
        <v>-4.219507705176107</v>
      </c>
      <c r="AY87" s="81">
        <f t="shared" si="138"/>
        <v>-4.219507705176107</v>
      </c>
      <c r="AZ87" s="81">
        <f t="shared" si="138"/>
        <v>-4.219507705176107</v>
      </c>
      <c r="BA87" s="81">
        <f t="shared" si="138"/>
        <v>-4.219507705176107</v>
      </c>
      <c r="BB87" s="81">
        <f t="shared" si="138"/>
        <v>-4.219507705176107</v>
      </c>
      <c r="BC87" s="81">
        <f t="shared" si="138"/>
        <v>-4.219507705176107</v>
      </c>
      <c r="BD87" s="81">
        <f t="shared" si="138"/>
        <v>-4.219507705176107</v>
      </c>
      <c r="BE87" s="81">
        <f t="shared" si="138"/>
        <v>-4.219507705176107</v>
      </c>
      <c r="BF87" s="81">
        <f t="shared" si="138"/>
        <v>-4.219507705176107</v>
      </c>
      <c r="BG87" s="81">
        <f t="shared" si="138"/>
        <v>-4.219507705176107</v>
      </c>
      <c r="BH87" s="81">
        <f t="shared" si="138"/>
        <v>-4.219507705176107</v>
      </c>
      <c r="BI87" s="81">
        <f t="shared" si="138"/>
        <v>-4.219507705176107</v>
      </c>
      <c r="BJ87" s="81">
        <v>0</v>
      </c>
      <c r="BK87" s="81">
        <f t="shared" si="138"/>
        <v>-4.219507705176107</v>
      </c>
      <c r="BL87" s="81">
        <f t="shared" si="138"/>
        <v>-4.219507705176107</v>
      </c>
      <c r="BM87" s="81">
        <f t="shared" si="138"/>
        <v>-4.219507705176107</v>
      </c>
      <c r="BN87" s="81">
        <f t="shared" si="138"/>
        <v>-4.219507705176107</v>
      </c>
      <c r="BO87" s="81">
        <f t="shared" si="138"/>
        <v>-4.219507705176107</v>
      </c>
      <c r="BP87" s="81">
        <f t="shared" si="138"/>
        <v>-4.219507705176107</v>
      </c>
      <c r="BQ87" s="81">
        <f t="shared" ref="BQ87:BW87" si="139">LN(BQ86)</f>
        <v>-4.219507705176107</v>
      </c>
      <c r="BR87" s="81">
        <f t="shared" si="139"/>
        <v>-4.219507705176107</v>
      </c>
      <c r="BS87" s="81">
        <f t="shared" si="139"/>
        <v>-4.219507705176107</v>
      </c>
      <c r="BT87" s="81">
        <f t="shared" si="139"/>
        <v>-4.219507705176107</v>
      </c>
      <c r="BU87" s="81">
        <f t="shared" si="139"/>
        <v>-4.219507705176107</v>
      </c>
      <c r="BV87" s="81">
        <f t="shared" si="139"/>
        <v>-4.219507705176107</v>
      </c>
      <c r="BW87" s="81">
        <f t="shared" si="139"/>
        <v>-4.219507705176107</v>
      </c>
    </row>
    <row r="88" spans="1:81" s="81" customFormat="1">
      <c r="A88" s="111"/>
      <c r="C88" s="6" t="s">
        <v>244</v>
      </c>
      <c r="D88" s="81">
        <f>-D86*D87</f>
        <v>6.2051583899648634E-2</v>
      </c>
      <c r="E88" s="81">
        <f t="shared" ref="E88:BP88" si="140">-E86*E87</f>
        <v>6.2051583899648634E-2</v>
      </c>
      <c r="F88" s="81">
        <f t="shared" si="140"/>
        <v>6.2051583899648634E-2</v>
      </c>
      <c r="G88" s="81">
        <f t="shared" si="140"/>
        <v>6.2051583899648634E-2</v>
      </c>
      <c r="H88" s="81">
        <f t="shared" si="140"/>
        <v>6.2051583899648634E-2</v>
      </c>
      <c r="I88" s="81">
        <f t="shared" si="140"/>
        <v>6.2051583899648634E-2</v>
      </c>
      <c r="J88" s="81">
        <f t="shared" si="140"/>
        <v>6.2051583899648634E-2</v>
      </c>
      <c r="K88" s="81">
        <f t="shared" si="140"/>
        <v>6.2051583899648634E-2</v>
      </c>
      <c r="L88" s="81">
        <f t="shared" si="140"/>
        <v>6.2051583899648634E-2</v>
      </c>
      <c r="M88" s="81">
        <f t="shared" si="140"/>
        <v>6.2051583899648634E-2</v>
      </c>
      <c r="N88" s="81">
        <f t="shared" si="140"/>
        <v>6.2051583899648634E-2</v>
      </c>
      <c r="O88" s="81">
        <f t="shared" si="140"/>
        <v>6.2051583899648634E-2</v>
      </c>
      <c r="P88" s="81">
        <f t="shared" si="140"/>
        <v>6.2051583899648634E-2</v>
      </c>
      <c r="Q88" s="81">
        <f t="shared" si="140"/>
        <v>6.2051583899648634E-2</v>
      </c>
      <c r="R88" s="81">
        <f t="shared" si="140"/>
        <v>6.2051583899648634E-2</v>
      </c>
      <c r="S88" s="81">
        <f t="shared" si="140"/>
        <v>6.2051583899648634E-2</v>
      </c>
      <c r="T88" s="81">
        <f t="shared" si="140"/>
        <v>6.2051583899648634E-2</v>
      </c>
      <c r="U88" s="81">
        <f t="shared" si="140"/>
        <v>6.2051583899648634E-2</v>
      </c>
      <c r="V88" s="81">
        <f t="shared" si="140"/>
        <v>0</v>
      </c>
      <c r="W88" s="81">
        <f t="shared" si="140"/>
        <v>6.2051583899648634E-2</v>
      </c>
      <c r="X88" s="81">
        <f t="shared" si="140"/>
        <v>6.2051583899648634E-2</v>
      </c>
      <c r="Y88" s="81">
        <f t="shared" si="140"/>
        <v>6.2051583899648634E-2</v>
      </c>
      <c r="Z88" s="81">
        <f t="shared" si="140"/>
        <v>6.2051583899648634E-2</v>
      </c>
      <c r="AA88" s="81">
        <f t="shared" si="140"/>
        <v>6.2051583899648634E-2</v>
      </c>
      <c r="AB88" s="81">
        <f t="shared" si="140"/>
        <v>6.2051583899648634E-2</v>
      </c>
      <c r="AC88" s="81">
        <f t="shared" si="140"/>
        <v>0</v>
      </c>
      <c r="AD88" s="81">
        <f t="shared" si="140"/>
        <v>6.2051583899648634E-2</v>
      </c>
      <c r="AE88" s="81">
        <f t="shared" si="140"/>
        <v>6.2051583899648634E-2</v>
      </c>
      <c r="AF88" s="81">
        <f t="shared" si="140"/>
        <v>0</v>
      </c>
      <c r="AG88" s="81">
        <f t="shared" si="140"/>
        <v>6.2051583899648634E-2</v>
      </c>
      <c r="AH88" s="81">
        <f t="shared" si="140"/>
        <v>6.2051583899648634E-2</v>
      </c>
      <c r="AI88" s="81">
        <f t="shared" si="140"/>
        <v>6.2051583899648634E-2</v>
      </c>
      <c r="AJ88" s="81">
        <f t="shared" si="140"/>
        <v>6.2051583899648634E-2</v>
      </c>
      <c r="AK88" s="81">
        <f t="shared" si="140"/>
        <v>6.2051583899648634E-2</v>
      </c>
      <c r="AL88" s="81">
        <f t="shared" si="140"/>
        <v>6.2051583899648634E-2</v>
      </c>
      <c r="AM88" s="81">
        <f t="shared" si="140"/>
        <v>6.2051583899648634E-2</v>
      </c>
      <c r="AN88" s="81">
        <f t="shared" si="140"/>
        <v>6.2051583899648634E-2</v>
      </c>
      <c r="AO88" s="81">
        <f t="shared" si="140"/>
        <v>6.2051583899648634E-2</v>
      </c>
      <c r="AP88" s="81">
        <f t="shared" si="140"/>
        <v>6.2051583899648634E-2</v>
      </c>
      <c r="AQ88" s="81">
        <f t="shared" si="140"/>
        <v>6.2051583899648634E-2</v>
      </c>
      <c r="AR88" s="81">
        <f t="shared" si="140"/>
        <v>6.2051583899648634E-2</v>
      </c>
      <c r="AS88" s="81">
        <f t="shared" si="140"/>
        <v>6.2051583899648634E-2</v>
      </c>
      <c r="AT88" s="81">
        <f t="shared" si="140"/>
        <v>6.2051583899648634E-2</v>
      </c>
      <c r="AU88" s="81">
        <f t="shared" si="140"/>
        <v>6.2051583899648634E-2</v>
      </c>
      <c r="AV88" s="81">
        <f t="shared" si="140"/>
        <v>6.2051583899648634E-2</v>
      </c>
      <c r="AW88" s="81">
        <f t="shared" si="140"/>
        <v>6.2051583899648634E-2</v>
      </c>
      <c r="AX88" s="81">
        <f t="shared" si="140"/>
        <v>6.2051583899648634E-2</v>
      </c>
      <c r="AY88" s="81">
        <f t="shared" si="140"/>
        <v>6.2051583899648634E-2</v>
      </c>
      <c r="AZ88" s="81">
        <f t="shared" si="140"/>
        <v>6.2051583899648634E-2</v>
      </c>
      <c r="BA88" s="81">
        <f t="shared" si="140"/>
        <v>6.2051583899648634E-2</v>
      </c>
      <c r="BB88" s="81">
        <f t="shared" si="140"/>
        <v>6.2051583899648634E-2</v>
      </c>
      <c r="BC88" s="81">
        <f t="shared" si="140"/>
        <v>6.2051583899648634E-2</v>
      </c>
      <c r="BD88" s="81">
        <f t="shared" si="140"/>
        <v>6.2051583899648634E-2</v>
      </c>
      <c r="BE88" s="81">
        <f t="shared" si="140"/>
        <v>6.2051583899648634E-2</v>
      </c>
      <c r="BF88" s="81">
        <f t="shared" si="140"/>
        <v>6.2051583899648634E-2</v>
      </c>
      <c r="BG88" s="81">
        <f t="shared" si="140"/>
        <v>6.2051583899648634E-2</v>
      </c>
      <c r="BH88" s="81">
        <f t="shared" si="140"/>
        <v>6.2051583899648634E-2</v>
      </c>
      <c r="BI88" s="81">
        <f t="shared" si="140"/>
        <v>6.2051583899648634E-2</v>
      </c>
      <c r="BJ88" s="81">
        <f t="shared" si="140"/>
        <v>0</v>
      </c>
      <c r="BK88" s="81">
        <f t="shared" si="140"/>
        <v>6.2051583899648634E-2</v>
      </c>
      <c r="BL88" s="81">
        <f t="shared" si="140"/>
        <v>6.2051583899648634E-2</v>
      </c>
      <c r="BM88" s="81">
        <f t="shared" si="140"/>
        <v>6.2051583899648634E-2</v>
      </c>
      <c r="BN88" s="81">
        <f t="shared" si="140"/>
        <v>6.2051583899648634E-2</v>
      </c>
      <c r="BO88" s="81">
        <f t="shared" si="140"/>
        <v>6.2051583899648634E-2</v>
      </c>
      <c r="BP88" s="81">
        <f t="shared" si="140"/>
        <v>6.2051583899648634E-2</v>
      </c>
      <c r="BQ88" s="81">
        <f t="shared" ref="BQ88:BW88" si="141">-BQ86*BQ87</f>
        <v>6.2051583899648634E-2</v>
      </c>
      <c r="BR88" s="81">
        <f t="shared" si="141"/>
        <v>6.2051583899648634E-2</v>
      </c>
      <c r="BS88" s="81">
        <f t="shared" si="141"/>
        <v>6.2051583899648634E-2</v>
      </c>
      <c r="BT88" s="81">
        <f t="shared" si="141"/>
        <v>6.2051583899648634E-2</v>
      </c>
      <c r="BU88" s="81">
        <f t="shared" si="141"/>
        <v>6.2051583899648634E-2</v>
      </c>
      <c r="BV88" s="81">
        <f t="shared" si="141"/>
        <v>6.2051583899648634E-2</v>
      </c>
      <c r="BW88" s="81">
        <f t="shared" si="141"/>
        <v>6.2051583899648634E-2</v>
      </c>
      <c r="CA88" s="81">
        <f t="shared" si="115"/>
        <v>4.2195077051761043</v>
      </c>
      <c r="CB88" s="81">
        <f t="shared" si="116"/>
        <v>0.98663484713936156</v>
      </c>
      <c r="CC88" s="81">
        <f t="shared" si="117"/>
        <v>2.8028807497748054E-3</v>
      </c>
    </row>
    <row r="89" spans="1:81" ht="28.5">
      <c r="A89" s="111"/>
      <c r="B89" s="92" t="s">
        <v>90</v>
      </c>
      <c r="C89" s="92" t="s">
        <v>53</v>
      </c>
      <c r="D89" s="81">
        <v>1</v>
      </c>
      <c r="E89" s="81">
        <v>1</v>
      </c>
      <c r="F89" s="81">
        <v>1</v>
      </c>
      <c r="G89" s="81">
        <v>1</v>
      </c>
      <c r="H89" s="81">
        <v>1</v>
      </c>
      <c r="I89" s="81">
        <v>1</v>
      </c>
      <c r="J89" s="81">
        <v>1</v>
      </c>
      <c r="K89" s="81">
        <v>1</v>
      </c>
      <c r="L89" s="81">
        <v>1</v>
      </c>
      <c r="M89" s="81">
        <v>1</v>
      </c>
      <c r="N89" s="81">
        <v>1</v>
      </c>
      <c r="O89" s="81">
        <v>1</v>
      </c>
      <c r="P89" s="81">
        <v>1</v>
      </c>
      <c r="Q89" s="81">
        <v>1</v>
      </c>
      <c r="R89" s="81">
        <v>1</v>
      </c>
      <c r="S89" s="81">
        <v>1</v>
      </c>
      <c r="T89" s="81">
        <v>1</v>
      </c>
      <c r="U89" s="81">
        <v>1</v>
      </c>
      <c r="V89" s="81">
        <v>1E-3</v>
      </c>
      <c r="W89" s="81">
        <v>1</v>
      </c>
      <c r="X89" s="81">
        <v>1</v>
      </c>
      <c r="Y89" s="81">
        <v>1</v>
      </c>
      <c r="Z89" s="81">
        <v>1</v>
      </c>
      <c r="AA89" s="81">
        <v>1</v>
      </c>
      <c r="AB89" s="81">
        <v>1</v>
      </c>
      <c r="AC89" s="81">
        <v>1</v>
      </c>
      <c r="AD89" s="81">
        <v>1</v>
      </c>
      <c r="AE89" s="81">
        <v>1</v>
      </c>
      <c r="AF89" s="81">
        <v>1E-3</v>
      </c>
      <c r="AG89" s="81">
        <v>1</v>
      </c>
      <c r="AH89" s="81">
        <v>1</v>
      </c>
      <c r="AI89" s="81">
        <v>1</v>
      </c>
      <c r="AJ89" s="81">
        <v>1</v>
      </c>
      <c r="AK89" s="81">
        <v>1</v>
      </c>
      <c r="AL89" s="81">
        <v>1</v>
      </c>
      <c r="AM89" s="81">
        <v>1</v>
      </c>
      <c r="AN89" s="81">
        <v>1</v>
      </c>
      <c r="AO89" s="81">
        <v>1</v>
      </c>
      <c r="AP89" s="81">
        <v>1</v>
      </c>
      <c r="AQ89" s="81">
        <v>1</v>
      </c>
      <c r="AR89" s="81">
        <v>1</v>
      </c>
      <c r="AS89" s="81">
        <v>1</v>
      </c>
      <c r="AT89" s="81">
        <v>1</v>
      </c>
      <c r="AU89" s="81">
        <v>1</v>
      </c>
      <c r="AV89" s="81">
        <v>1</v>
      </c>
      <c r="AW89" s="81">
        <v>1</v>
      </c>
      <c r="AX89" s="81">
        <v>1</v>
      </c>
      <c r="AY89" s="81">
        <v>1</v>
      </c>
      <c r="AZ89" s="81">
        <v>1</v>
      </c>
      <c r="BA89" s="81">
        <v>1</v>
      </c>
      <c r="BB89" s="81">
        <v>1</v>
      </c>
      <c r="BC89" s="81">
        <v>1</v>
      </c>
      <c r="BD89" s="81">
        <v>1</v>
      </c>
      <c r="BE89" s="81">
        <v>1</v>
      </c>
      <c r="BF89" s="81">
        <v>1</v>
      </c>
      <c r="BG89" s="81">
        <v>1</v>
      </c>
      <c r="BH89" s="81">
        <v>1</v>
      </c>
      <c r="BI89" s="81">
        <v>1</v>
      </c>
      <c r="BJ89" s="81">
        <v>1</v>
      </c>
      <c r="BK89" s="81">
        <v>1</v>
      </c>
      <c r="BL89" s="81">
        <v>1</v>
      </c>
      <c r="BM89" s="81">
        <v>1</v>
      </c>
      <c r="BN89" s="81">
        <v>1</v>
      </c>
      <c r="BO89" s="81">
        <v>1</v>
      </c>
      <c r="BP89" s="81">
        <v>1</v>
      </c>
      <c r="BQ89" s="81">
        <v>1</v>
      </c>
      <c r="BR89" s="81">
        <v>1</v>
      </c>
      <c r="BS89" s="81">
        <v>1</v>
      </c>
      <c r="BT89" s="81">
        <v>1</v>
      </c>
      <c r="BU89" s="81">
        <v>1</v>
      </c>
      <c r="BV89" s="81">
        <v>1</v>
      </c>
      <c r="BW89" s="81">
        <v>1</v>
      </c>
      <c r="BX89" s="81">
        <f t="shared" si="8"/>
        <v>1</v>
      </c>
      <c r="BY89" s="81">
        <f t="shared" si="9"/>
        <v>1E-3</v>
      </c>
      <c r="BZ89" s="81"/>
      <c r="CA89" s="81"/>
      <c r="CB89" s="81"/>
      <c r="CC89" s="81"/>
    </row>
    <row r="90" spans="1:81" s="81" customFormat="1" ht="18.75">
      <c r="A90" s="111"/>
      <c r="C90" s="6" t="s">
        <v>37</v>
      </c>
      <c r="D90" s="81">
        <f>(D89-0.001)/0.999</f>
        <v>1</v>
      </c>
      <c r="E90" s="81">
        <f t="shared" ref="E90:BP90" si="142">(E89-0.001)/0.999</f>
        <v>1</v>
      </c>
      <c r="F90" s="81">
        <f t="shared" si="142"/>
        <v>1</v>
      </c>
      <c r="G90" s="81">
        <f t="shared" si="142"/>
        <v>1</v>
      </c>
      <c r="H90" s="81">
        <f t="shared" si="142"/>
        <v>1</v>
      </c>
      <c r="I90" s="81">
        <f t="shared" si="142"/>
        <v>1</v>
      </c>
      <c r="J90" s="81">
        <f t="shared" si="142"/>
        <v>1</v>
      </c>
      <c r="K90" s="81">
        <f t="shared" si="142"/>
        <v>1</v>
      </c>
      <c r="L90" s="81">
        <f t="shared" si="142"/>
        <v>1</v>
      </c>
      <c r="M90" s="81">
        <f t="shared" si="142"/>
        <v>1</v>
      </c>
      <c r="N90" s="81">
        <f t="shared" si="142"/>
        <v>1</v>
      </c>
      <c r="O90" s="81">
        <f t="shared" si="142"/>
        <v>1</v>
      </c>
      <c r="P90" s="81">
        <f t="shared" si="142"/>
        <v>1</v>
      </c>
      <c r="Q90" s="81">
        <f t="shared" si="142"/>
        <v>1</v>
      </c>
      <c r="R90" s="81">
        <f t="shared" si="142"/>
        <v>1</v>
      </c>
      <c r="S90" s="81">
        <f t="shared" si="142"/>
        <v>1</v>
      </c>
      <c r="T90" s="81">
        <f t="shared" si="142"/>
        <v>1</v>
      </c>
      <c r="U90" s="81">
        <f t="shared" si="142"/>
        <v>1</v>
      </c>
      <c r="V90" s="81">
        <f t="shared" si="142"/>
        <v>0</v>
      </c>
      <c r="W90" s="81">
        <f t="shared" si="142"/>
        <v>1</v>
      </c>
      <c r="X90" s="81">
        <f t="shared" si="142"/>
        <v>1</v>
      </c>
      <c r="Y90" s="81">
        <f t="shared" si="142"/>
        <v>1</v>
      </c>
      <c r="Z90" s="81">
        <f t="shared" si="142"/>
        <v>1</v>
      </c>
      <c r="AA90" s="81">
        <f t="shared" si="142"/>
        <v>1</v>
      </c>
      <c r="AB90" s="81">
        <f t="shared" si="142"/>
        <v>1</v>
      </c>
      <c r="AC90" s="81">
        <f t="shared" si="142"/>
        <v>1</v>
      </c>
      <c r="AD90" s="81">
        <f t="shared" si="142"/>
        <v>1</v>
      </c>
      <c r="AE90" s="81">
        <f t="shared" si="142"/>
        <v>1</v>
      </c>
      <c r="AF90" s="81">
        <f t="shared" si="142"/>
        <v>0</v>
      </c>
      <c r="AG90" s="81">
        <f t="shared" si="142"/>
        <v>1</v>
      </c>
      <c r="AH90" s="81">
        <f t="shared" si="142"/>
        <v>1</v>
      </c>
      <c r="AI90" s="81">
        <f t="shared" si="142"/>
        <v>1</v>
      </c>
      <c r="AJ90" s="81">
        <f t="shared" si="142"/>
        <v>1</v>
      </c>
      <c r="AK90" s="81">
        <f t="shared" si="142"/>
        <v>1</v>
      </c>
      <c r="AL90" s="81">
        <f t="shared" si="142"/>
        <v>1</v>
      </c>
      <c r="AM90" s="81">
        <f t="shared" si="142"/>
        <v>1</v>
      </c>
      <c r="AN90" s="81">
        <f t="shared" si="142"/>
        <v>1</v>
      </c>
      <c r="AO90" s="81">
        <f t="shared" si="142"/>
        <v>1</v>
      </c>
      <c r="AP90" s="81">
        <f t="shared" si="142"/>
        <v>1</v>
      </c>
      <c r="AQ90" s="81">
        <f t="shared" si="142"/>
        <v>1</v>
      </c>
      <c r="AR90" s="81">
        <f t="shared" si="142"/>
        <v>1</v>
      </c>
      <c r="AS90" s="81">
        <f t="shared" si="142"/>
        <v>1</v>
      </c>
      <c r="AT90" s="81">
        <f t="shared" si="142"/>
        <v>1</v>
      </c>
      <c r="AU90" s="81">
        <f t="shared" si="142"/>
        <v>1</v>
      </c>
      <c r="AV90" s="81">
        <f t="shared" si="142"/>
        <v>1</v>
      </c>
      <c r="AW90" s="81">
        <f t="shared" si="142"/>
        <v>1</v>
      </c>
      <c r="AX90" s="81">
        <f t="shared" si="142"/>
        <v>1</v>
      </c>
      <c r="AY90" s="81">
        <f t="shared" si="142"/>
        <v>1</v>
      </c>
      <c r="AZ90" s="81">
        <f t="shared" si="142"/>
        <v>1</v>
      </c>
      <c r="BA90" s="81">
        <f t="shared" si="142"/>
        <v>1</v>
      </c>
      <c r="BB90" s="81">
        <f t="shared" si="142"/>
        <v>1</v>
      </c>
      <c r="BC90" s="81">
        <f t="shared" si="142"/>
        <v>1</v>
      </c>
      <c r="BD90" s="81">
        <f t="shared" si="142"/>
        <v>1</v>
      </c>
      <c r="BE90" s="81">
        <f t="shared" si="142"/>
        <v>1</v>
      </c>
      <c r="BF90" s="81">
        <f t="shared" si="142"/>
        <v>1</v>
      </c>
      <c r="BG90" s="81">
        <f t="shared" si="142"/>
        <v>1</v>
      </c>
      <c r="BH90" s="81">
        <f t="shared" si="142"/>
        <v>1</v>
      </c>
      <c r="BI90" s="81">
        <f t="shared" si="142"/>
        <v>1</v>
      </c>
      <c r="BJ90" s="81">
        <f t="shared" si="142"/>
        <v>1</v>
      </c>
      <c r="BK90" s="81">
        <f t="shared" si="142"/>
        <v>1</v>
      </c>
      <c r="BL90" s="81">
        <f t="shared" si="142"/>
        <v>1</v>
      </c>
      <c r="BM90" s="81">
        <f t="shared" si="142"/>
        <v>1</v>
      </c>
      <c r="BN90" s="81">
        <f t="shared" si="142"/>
        <v>1</v>
      </c>
      <c r="BO90" s="81">
        <f t="shared" si="142"/>
        <v>1</v>
      </c>
      <c r="BP90" s="81">
        <f t="shared" si="142"/>
        <v>1</v>
      </c>
      <c r="BQ90" s="81">
        <f t="shared" ref="BQ90:BW90" si="143">(BQ89-0.001)/0.999</f>
        <v>1</v>
      </c>
      <c r="BR90" s="81">
        <f t="shared" si="143"/>
        <v>1</v>
      </c>
      <c r="BS90" s="81">
        <f t="shared" si="143"/>
        <v>1</v>
      </c>
      <c r="BT90" s="81">
        <f t="shared" si="143"/>
        <v>1</v>
      </c>
      <c r="BU90" s="81">
        <f t="shared" si="143"/>
        <v>1</v>
      </c>
      <c r="BV90" s="81">
        <f t="shared" si="143"/>
        <v>1</v>
      </c>
      <c r="BW90" s="81">
        <f t="shared" si="143"/>
        <v>1</v>
      </c>
      <c r="BZ90" s="81">
        <f t="shared" si="12"/>
        <v>70</v>
      </c>
    </row>
    <row r="91" spans="1:81" s="81" customFormat="1" ht="18.75">
      <c r="A91" s="111"/>
      <c r="C91" s="6" t="s">
        <v>38</v>
      </c>
      <c r="D91" s="81">
        <f>D90/70</f>
        <v>1.4285714285714285E-2</v>
      </c>
      <c r="E91" s="81">
        <f t="shared" ref="E91:BP91" si="144">E90/70</f>
        <v>1.4285714285714285E-2</v>
      </c>
      <c r="F91" s="81">
        <f t="shared" si="144"/>
        <v>1.4285714285714285E-2</v>
      </c>
      <c r="G91" s="81">
        <f t="shared" si="144"/>
        <v>1.4285714285714285E-2</v>
      </c>
      <c r="H91" s="81">
        <f t="shared" si="144"/>
        <v>1.4285714285714285E-2</v>
      </c>
      <c r="I91" s="81">
        <f t="shared" si="144"/>
        <v>1.4285714285714285E-2</v>
      </c>
      <c r="J91" s="81">
        <f t="shared" si="144"/>
        <v>1.4285714285714285E-2</v>
      </c>
      <c r="K91" s="81">
        <f t="shared" si="144"/>
        <v>1.4285714285714285E-2</v>
      </c>
      <c r="L91" s="81">
        <f t="shared" si="144"/>
        <v>1.4285714285714285E-2</v>
      </c>
      <c r="M91" s="81">
        <f t="shared" si="144"/>
        <v>1.4285714285714285E-2</v>
      </c>
      <c r="N91" s="81">
        <f t="shared" si="144"/>
        <v>1.4285714285714285E-2</v>
      </c>
      <c r="O91" s="81">
        <f t="shared" si="144"/>
        <v>1.4285714285714285E-2</v>
      </c>
      <c r="P91" s="81">
        <f t="shared" si="144"/>
        <v>1.4285714285714285E-2</v>
      </c>
      <c r="Q91" s="81">
        <f t="shared" si="144"/>
        <v>1.4285714285714285E-2</v>
      </c>
      <c r="R91" s="81">
        <f t="shared" si="144"/>
        <v>1.4285714285714285E-2</v>
      </c>
      <c r="S91" s="81">
        <f t="shared" si="144"/>
        <v>1.4285714285714285E-2</v>
      </c>
      <c r="T91" s="81">
        <f t="shared" si="144"/>
        <v>1.4285714285714285E-2</v>
      </c>
      <c r="U91" s="81">
        <f t="shared" si="144"/>
        <v>1.4285714285714285E-2</v>
      </c>
      <c r="V91" s="81">
        <f t="shared" si="144"/>
        <v>0</v>
      </c>
      <c r="W91" s="81">
        <f t="shared" si="144"/>
        <v>1.4285714285714285E-2</v>
      </c>
      <c r="X91" s="81">
        <f t="shared" si="144"/>
        <v>1.4285714285714285E-2</v>
      </c>
      <c r="Y91" s="81">
        <f t="shared" si="144"/>
        <v>1.4285714285714285E-2</v>
      </c>
      <c r="Z91" s="81">
        <f t="shared" si="144"/>
        <v>1.4285714285714285E-2</v>
      </c>
      <c r="AA91" s="81">
        <f t="shared" si="144"/>
        <v>1.4285714285714285E-2</v>
      </c>
      <c r="AB91" s="81">
        <f t="shared" si="144"/>
        <v>1.4285714285714285E-2</v>
      </c>
      <c r="AC91" s="81">
        <f t="shared" si="144"/>
        <v>1.4285714285714285E-2</v>
      </c>
      <c r="AD91" s="81">
        <f t="shared" si="144"/>
        <v>1.4285714285714285E-2</v>
      </c>
      <c r="AE91" s="81">
        <f t="shared" si="144"/>
        <v>1.4285714285714285E-2</v>
      </c>
      <c r="AF91" s="81">
        <f t="shared" si="144"/>
        <v>0</v>
      </c>
      <c r="AG91" s="81">
        <f t="shared" si="144"/>
        <v>1.4285714285714285E-2</v>
      </c>
      <c r="AH91" s="81">
        <f t="shared" si="144"/>
        <v>1.4285714285714285E-2</v>
      </c>
      <c r="AI91" s="81">
        <f t="shared" si="144"/>
        <v>1.4285714285714285E-2</v>
      </c>
      <c r="AJ91" s="81">
        <f t="shared" si="144"/>
        <v>1.4285714285714285E-2</v>
      </c>
      <c r="AK91" s="81">
        <f t="shared" si="144"/>
        <v>1.4285714285714285E-2</v>
      </c>
      <c r="AL91" s="81">
        <f t="shared" si="144"/>
        <v>1.4285714285714285E-2</v>
      </c>
      <c r="AM91" s="81">
        <f t="shared" si="144"/>
        <v>1.4285714285714285E-2</v>
      </c>
      <c r="AN91" s="81">
        <f t="shared" si="144"/>
        <v>1.4285714285714285E-2</v>
      </c>
      <c r="AO91" s="81">
        <f t="shared" si="144"/>
        <v>1.4285714285714285E-2</v>
      </c>
      <c r="AP91" s="81">
        <f t="shared" si="144"/>
        <v>1.4285714285714285E-2</v>
      </c>
      <c r="AQ91" s="81">
        <f t="shared" si="144"/>
        <v>1.4285714285714285E-2</v>
      </c>
      <c r="AR91" s="81">
        <f t="shared" si="144"/>
        <v>1.4285714285714285E-2</v>
      </c>
      <c r="AS91" s="81">
        <f t="shared" si="144"/>
        <v>1.4285714285714285E-2</v>
      </c>
      <c r="AT91" s="81">
        <f t="shared" si="144"/>
        <v>1.4285714285714285E-2</v>
      </c>
      <c r="AU91" s="81">
        <f t="shared" si="144"/>
        <v>1.4285714285714285E-2</v>
      </c>
      <c r="AV91" s="81">
        <f t="shared" si="144"/>
        <v>1.4285714285714285E-2</v>
      </c>
      <c r="AW91" s="81">
        <f t="shared" si="144"/>
        <v>1.4285714285714285E-2</v>
      </c>
      <c r="AX91" s="81">
        <f t="shared" si="144"/>
        <v>1.4285714285714285E-2</v>
      </c>
      <c r="AY91" s="81">
        <f t="shared" si="144"/>
        <v>1.4285714285714285E-2</v>
      </c>
      <c r="AZ91" s="81">
        <f t="shared" si="144"/>
        <v>1.4285714285714285E-2</v>
      </c>
      <c r="BA91" s="81">
        <f t="shared" si="144"/>
        <v>1.4285714285714285E-2</v>
      </c>
      <c r="BB91" s="81">
        <f t="shared" si="144"/>
        <v>1.4285714285714285E-2</v>
      </c>
      <c r="BC91" s="81">
        <f t="shared" si="144"/>
        <v>1.4285714285714285E-2</v>
      </c>
      <c r="BD91" s="81">
        <f t="shared" si="144"/>
        <v>1.4285714285714285E-2</v>
      </c>
      <c r="BE91" s="81">
        <f t="shared" si="144"/>
        <v>1.4285714285714285E-2</v>
      </c>
      <c r="BF91" s="81">
        <f t="shared" si="144"/>
        <v>1.4285714285714285E-2</v>
      </c>
      <c r="BG91" s="81">
        <f t="shared" si="144"/>
        <v>1.4285714285714285E-2</v>
      </c>
      <c r="BH91" s="81">
        <f t="shared" si="144"/>
        <v>1.4285714285714285E-2</v>
      </c>
      <c r="BI91" s="81">
        <f t="shared" si="144"/>
        <v>1.4285714285714285E-2</v>
      </c>
      <c r="BJ91" s="81">
        <f t="shared" si="144"/>
        <v>1.4285714285714285E-2</v>
      </c>
      <c r="BK91" s="81">
        <f t="shared" si="144"/>
        <v>1.4285714285714285E-2</v>
      </c>
      <c r="BL91" s="81">
        <f t="shared" si="144"/>
        <v>1.4285714285714285E-2</v>
      </c>
      <c r="BM91" s="81">
        <f t="shared" si="144"/>
        <v>1.4285714285714285E-2</v>
      </c>
      <c r="BN91" s="81">
        <f t="shared" si="144"/>
        <v>1.4285714285714285E-2</v>
      </c>
      <c r="BO91" s="81">
        <f t="shared" si="144"/>
        <v>1.4285714285714285E-2</v>
      </c>
      <c r="BP91" s="81">
        <f t="shared" si="144"/>
        <v>1.4285714285714285E-2</v>
      </c>
      <c r="BQ91" s="81">
        <f t="shared" ref="BQ91:BW91" si="145">BQ90/70</f>
        <v>1.4285714285714285E-2</v>
      </c>
      <c r="BR91" s="81">
        <f t="shared" si="145"/>
        <v>1.4285714285714285E-2</v>
      </c>
      <c r="BS91" s="81">
        <f t="shared" si="145"/>
        <v>1.4285714285714285E-2</v>
      </c>
      <c r="BT91" s="81">
        <f t="shared" si="145"/>
        <v>1.4285714285714285E-2</v>
      </c>
      <c r="BU91" s="81">
        <f t="shared" si="145"/>
        <v>1.4285714285714285E-2</v>
      </c>
      <c r="BV91" s="81">
        <f t="shared" si="145"/>
        <v>1.4285714285714285E-2</v>
      </c>
      <c r="BW91" s="81">
        <f t="shared" si="145"/>
        <v>1.4285714285714285E-2</v>
      </c>
    </row>
    <row r="92" spans="1:81" s="81" customFormat="1" ht="18.75">
      <c r="A92" s="112"/>
      <c r="C92" s="6" t="s">
        <v>39</v>
      </c>
      <c r="D92" s="81">
        <f>LN(D91)</f>
        <v>-4.2484952420493594</v>
      </c>
      <c r="E92" s="81">
        <f t="shared" ref="E92:BP92" si="146">LN(E91)</f>
        <v>-4.2484952420493594</v>
      </c>
      <c r="F92" s="81">
        <f t="shared" si="146"/>
        <v>-4.2484952420493594</v>
      </c>
      <c r="G92" s="81">
        <f t="shared" si="146"/>
        <v>-4.2484952420493594</v>
      </c>
      <c r="H92" s="81">
        <f t="shared" si="146"/>
        <v>-4.2484952420493594</v>
      </c>
      <c r="I92" s="81">
        <f t="shared" si="146"/>
        <v>-4.2484952420493594</v>
      </c>
      <c r="J92" s="81">
        <f t="shared" si="146"/>
        <v>-4.2484952420493594</v>
      </c>
      <c r="K92" s="81">
        <f t="shared" si="146"/>
        <v>-4.2484952420493594</v>
      </c>
      <c r="L92" s="81">
        <f t="shared" si="146"/>
        <v>-4.2484952420493594</v>
      </c>
      <c r="M92" s="81">
        <f t="shared" si="146"/>
        <v>-4.2484952420493594</v>
      </c>
      <c r="N92" s="81">
        <f t="shared" si="146"/>
        <v>-4.2484952420493594</v>
      </c>
      <c r="O92" s="81">
        <f t="shared" si="146"/>
        <v>-4.2484952420493594</v>
      </c>
      <c r="P92" s="81">
        <f t="shared" si="146"/>
        <v>-4.2484952420493594</v>
      </c>
      <c r="Q92" s="81">
        <f t="shared" si="146"/>
        <v>-4.2484952420493594</v>
      </c>
      <c r="R92" s="81">
        <f t="shared" si="146"/>
        <v>-4.2484952420493594</v>
      </c>
      <c r="S92" s="81">
        <f t="shared" si="146"/>
        <v>-4.2484952420493594</v>
      </c>
      <c r="T92" s="81">
        <f t="shared" si="146"/>
        <v>-4.2484952420493594</v>
      </c>
      <c r="U92" s="81">
        <f t="shared" si="146"/>
        <v>-4.2484952420493594</v>
      </c>
      <c r="V92" s="81">
        <v>0</v>
      </c>
      <c r="W92" s="81">
        <f t="shared" si="146"/>
        <v>-4.2484952420493594</v>
      </c>
      <c r="X92" s="81">
        <f t="shared" si="146"/>
        <v>-4.2484952420493594</v>
      </c>
      <c r="Y92" s="81">
        <f t="shared" si="146"/>
        <v>-4.2484952420493594</v>
      </c>
      <c r="Z92" s="81">
        <f t="shared" si="146"/>
        <v>-4.2484952420493594</v>
      </c>
      <c r="AA92" s="81">
        <f t="shared" si="146"/>
        <v>-4.2484952420493594</v>
      </c>
      <c r="AB92" s="81">
        <f t="shared" si="146"/>
        <v>-4.2484952420493594</v>
      </c>
      <c r="AC92" s="81">
        <f t="shared" si="146"/>
        <v>-4.2484952420493594</v>
      </c>
      <c r="AD92" s="81">
        <f t="shared" si="146"/>
        <v>-4.2484952420493594</v>
      </c>
      <c r="AE92" s="81">
        <f t="shared" si="146"/>
        <v>-4.2484952420493594</v>
      </c>
      <c r="AF92" s="81">
        <v>0</v>
      </c>
      <c r="AG92" s="81">
        <f t="shared" si="146"/>
        <v>-4.2484952420493594</v>
      </c>
      <c r="AH92" s="81">
        <f t="shared" si="146"/>
        <v>-4.2484952420493594</v>
      </c>
      <c r="AI92" s="81">
        <f t="shared" si="146"/>
        <v>-4.2484952420493594</v>
      </c>
      <c r="AJ92" s="81">
        <f t="shared" si="146"/>
        <v>-4.2484952420493594</v>
      </c>
      <c r="AK92" s="81">
        <f t="shared" si="146"/>
        <v>-4.2484952420493594</v>
      </c>
      <c r="AL92" s="81">
        <f t="shared" si="146"/>
        <v>-4.2484952420493594</v>
      </c>
      <c r="AM92" s="81">
        <f t="shared" si="146"/>
        <v>-4.2484952420493594</v>
      </c>
      <c r="AN92" s="81">
        <f t="shared" si="146"/>
        <v>-4.2484952420493594</v>
      </c>
      <c r="AO92" s="81">
        <f t="shared" si="146"/>
        <v>-4.2484952420493594</v>
      </c>
      <c r="AP92" s="81">
        <f t="shared" si="146"/>
        <v>-4.2484952420493594</v>
      </c>
      <c r="AQ92" s="81">
        <f t="shared" si="146"/>
        <v>-4.2484952420493594</v>
      </c>
      <c r="AR92" s="81">
        <f t="shared" si="146"/>
        <v>-4.2484952420493594</v>
      </c>
      <c r="AS92" s="81">
        <f t="shared" si="146"/>
        <v>-4.2484952420493594</v>
      </c>
      <c r="AT92" s="81">
        <f t="shared" si="146"/>
        <v>-4.2484952420493594</v>
      </c>
      <c r="AU92" s="81">
        <f t="shared" si="146"/>
        <v>-4.2484952420493594</v>
      </c>
      <c r="AV92" s="81">
        <f t="shared" si="146"/>
        <v>-4.2484952420493594</v>
      </c>
      <c r="AW92" s="81">
        <f t="shared" si="146"/>
        <v>-4.2484952420493594</v>
      </c>
      <c r="AX92" s="81">
        <f t="shared" si="146"/>
        <v>-4.2484952420493594</v>
      </c>
      <c r="AY92" s="81">
        <f t="shared" si="146"/>
        <v>-4.2484952420493594</v>
      </c>
      <c r="AZ92" s="81">
        <f t="shared" si="146"/>
        <v>-4.2484952420493594</v>
      </c>
      <c r="BA92" s="81">
        <f t="shared" si="146"/>
        <v>-4.2484952420493594</v>
      </c>
      <c r="BB92" s="81">
        <f t="shared" si="146"/>
        <v>-4.2484952420493594</v>
      </c>
      <c r="BC92" s="81">
        <f t="shared" si="146"/>
        <v>-4.2484952420493594</v>
      </c>
      <c r="BD92" s="81">
        <f t="shared" si="146"/>
        <v>-4.2484952420493594</v>
      </c>
      <c r="BE92" s="81">
        <f t="shared" si="146"/>
        <v>-4.2484952420493594</v>
      </c>
      <c r="BF92" s="81">
        <f t="shared" si="146"/>
        <v>-4.2484952420493594</v>
      </c>
      <c r="BG92" s="81">
        <f t="shared" si="146"/>
        <v>-4.2484952420493594</v>
      </c>
      <c r="BH92" s="81">
        <f t="shared" si="146"/>
        <v>-4.2484952420493594</v>
      </c>
      <c r="BI92" s="81">
        <f t="shared" si="146"/>
        <v>-4.2484952420493594</v>
      </c>
      <c r="BJ92" s="81">
        <f t="shared" si="146"/>
        <v>-4.2484952420493594</v>
      </c>
      <c r="BK92" s="81">
        <f t="shared" si="146"/>
        <v>-4.2484952420493594</v>
      </c>
      <c r="BL92" s="81">
        <f t="shared" si="146"/>
        <v>-4.2484952420493594</v>
      </c>
      <c r="BM92" s="81">
        <f t="shared" si="146"/>
        <v>-4.2484952420493594</v>
      </c>
      <c r="BN92" s="81">
        <f t="shared" si="146"/>
        <v>-4.2484952420493594</v>
      </c>
      <c r="BO92" s="81">
        <f t="shared" si="146"/>
        <v>-4.2484952420493594</v>
      </c>
      <c r="BP92" s="81">
        <f t="shared" si="146"/>
        <v>-4.2484952420493594</v>
      </c>
      <c r="BQ92" s="81">
        <f t="shared" ref="BQ92:BW92" si="147">LN(BQ91)</f>
        <v>-4.2484952420493594</v>
      </c>
      <c r="BR92" s="81">
        <f t="shared" si="147"/>
        <v>-4.2484952420493594</v>
      </c>
      <c r="BS92" s="81">
        <f t="shared" si="147"/>
        <v>-4.2484952420493594</v>
      </c>
      <c r="BT92" s="81">
        <f t="shared" si="147"/>
        <v>-4.2484952420493594</v>
      </c>
      <c r="BU92" s="81">
        <f t="shared" si="147"/>
        <v>-4.2484952420493594</v>
      </c>
      <c r="BV92" s="81">
        <f t="shared" si="147"/>
        <v>-4.2484952420493594</v>
      </c>
      <c r="BW92" s="81">
        <f t="shared" si="147"/>
        <v>-4.2484952420493594</v>
      </c>
    </row>
    <row r="93" spans="1:81" s="81" customFormat="1">
      <c r="A93" s="112"/>
      <c r="C93" s="6" t="s">
        <v>244</v>
      </c>
      <c r="D93" s="81">
        <f>-D91*D92</f>
        <v>6.06927891721337E-2</v>
      </c>
      <c r="E93" s="81">
        <f t="shared" ref="E93:BP93" si="148">-E91*E92</f>
        <v>6.06927891721337E-2</v>
      </c>
      <c r="F93" s="81">
        <f t="shared" si="148"/>
        <v>6.06927891721337E-2</v>
      </c>
      <c r="G93" s="81">
        <f t="shared" si="148"/>
        <v>6.06927891721337E-2</v>
      </c>
      <c r="H93" s="81">
        <f t="shared" si="148"/>
        <v>6.06927891721337E-2</v>
      </c>
      <c r="I93" s="81">
        <f t="shared" si="148"/>
        <v>6.06927891721337E-2</v>
      </c>
      <c r="J93" s="81">
        <f t="shared" si="148"/>
        <v>6.06927891721337E-2</v>
      </c>
      <c r="K93" s="81">
        <f t="shared" si="148"/>
        <v>6.06927891721337E-2</v>
      </c>
      <c r="L93" s="81">
        <f t="shared" si="148"/>
        <v>6.06927891721337E-2</v>
      </c>
      <c r="M93" s="81">
        <f t="shared" si="148"/>
        <v>6.06927891721337E-2</v>
      </c>
      <c r="N93" s="81">
        <f t="shared" si="148"/>
        <v>6.06927891721337E-2</v>
      </c>
      <c r="O93" s="81">
        <f t="shared" si="148"/>
        <v>6.06927891721337E-2</v>
      </c>
      <c r="P93" s="81">
        <f t="shared" si="148"/>
        <v>6.06927891721337E-2</v>
      </c>
      <c r="Q93" s="81">
        <f t="shared" si="148"/>
        <v>6.06927891721337E-2</v>
      </c>
      <c r="R93" s="81">
        <f t="shared" si="148"/>
        <v>6.06927891721337E-2</v>
      </c>
      <c r="S93" s="81">
        <f t="shared" si="148"/>
        <v>6.06927891721337E-2</v>
      </c>
      <c r="T93" s="81">
        <f t="shared" si="148"/>
        <v>6.06927891721337E-2</v>
      </c>
      <c r="U93" s="81">
        <f t="shared" si="148"/>
        <v>6.06927891721337E-2</v>
      </c>
      <c r="V93" s="81">
        <f t="shared" si="148"/>
        <v>0</v>
      </c>
      <c r="W93" s="81">
        <f t="shared" si="148"/>
        <v>6.06927891721337E-2</v>
      </c>
      <c r="X93" s="81">
        <f t="shared" si="148"/>
        <v>6.06927891721337E-2</v>
      </c>
      <c r="Y93" s="81">
        <f t="shared" si="148"/>
        <v>6.06927891721337E-2</v>
      </c>
      <c r="Z93" s="81">
        <f t="shared" si="148"/>
        <v>6.06927891721337E-2</v>
      </c>
      <c r="AA93" s="81">
        <f t="shared" si="148"/>
        <v>6.06927891721337E-2</v>
      </c>
      <c r="AB93" s="81">
        <f t="shared" si="148"/>
        <v>6.06927891721337E-2</v>
      </c>
      <c r="AC93" s="81">
        <f t="shared" si="148"/>
        <v>6.06927891721337E-2</v>
      </c>
      <c r="AD93" s="81">
        <f t="shared" si="148"/>
        <v>6.06927891721337E-2</v>
      </c>
      <c r="AE93" s="81">
        <f t="shared" si="148"/>
        <v>6.06927891721337E-2</v>
      </c>
      <c r="AF93" s="81">
        <f t="shared" si="148"/>
        <v>0</v>
      </c>
      <c r="AG93" s="81">
        <f t="shared" si="148"/>
        <v>6.06927891721337E-2</v>
      </c>
      <c r="AH93" s="81">
        <f t="shared" si="148"/>
        <v>6.06927891721337E-2</v>
      </c>
      <c r="AI93" s="81">
        <f t="shared" si="148"/>
        <v>6.06927891721337E-2</v>
      </c>
      <c r="AJ93" s="81">
        <f t="shared" si="148"/>
        <v>6.06927891721337E-2</v>
      </c>
      <c r="AK93" s="81">
        <f t="shared" si="148"/>
        <v>6.06927891721337E-2</v>
      </c>
      <c r="AL93" s="81">
        <f t="shared" si="148"/>
        <v>6.06927891721337E-2</v>
      </c>
      <c r="AM93" s="81">
        <f t="shared" si="148"/>
        <v>6.06927891721337E-2</v>
      </c>
      <c r="AN93" s="81">
        <f t="shared" si="148"/>
        <v>6.06927891721337E-2</v>
      </c>
      <c r="AO93" s="81">
        <f t="shared" si="148"/>
        <v>6.06927891721337E-2</v>
      </c>
      <c r="AP93" s="81">
        <f t="shared" si="148"/>
        <v>6.06927891721337E-2</v>
      </c>
      <c r="AQ93" s="81">
        <f t="shared" si="148"/>
        <v>6.06927891721337E-2</v>
      </c>
      <c r="AR93" s="81">
        <f t="shared" si="148"/>
        <v>6.06927891721337E-2</v>
      </c>
      <c r="AS93" s="81">
        <f t="shared" si="148"/>
        <v>6.06927891721337E-2</v>
      </c>
      <c r="AT93" s="81">
        <f t="shared" si="148"/>
        <v>6.06927891721337E-2</v>
      </c>
      <c r="AU93" s="81">
        <f t="shared" si="148"/>
        <v>6.06927891721337E-2</v>
      </c>
      <c r="AV93" s="81">
        <f t="shared" si="148"/>
        <v>6.06927891721337E-2</v>
      </c>
      <c r="AW93" s="81">
        <f t="shared" si="148"/>
        <v>6.06927891721337E-2</v>
      </c>
      <c r="AX93" s="81">
        <f t="shared" si="148"/>
        <v>6.06927891721337E-2</v>
      </c>
      <c r="AY93" s="81">
        <f t="shared" si="148"/>
        <v>6.06927891721337E-2</v>
      </c>
      <c r="AZ93" s="81">
        <f t="shared" si="148"/>
        <v>6.06927891721337E-2</v>
      </c>
      <c r="BA93" s="81">
        <f t="shared" si="148"/>
        <v>6.06927891721337E-2</v>
      </c>
      <c r="BB93" s="81">
        <f t="shared" si="148"/>
        <v>6.06927891721337E-2</v>
      </c>
      <c r="BC93" s="81">
        <f t="shared" si="148"/>
        <v>6.06927891721337E-2</v>
      </c>
      <c r="BD93" s="81">
        <f t="shared" si="148"/>
        <v>6.06927891721337E-2</v>
      </c>
      <c r="BE93" s="81">
        <f t="shared" si="148"/>
        <v>6.06927891721337E-2</v>
      </c>
      <c r="BF93" s="81">
        <f t="shared" si="148"/>
        <v>6.06927891721337E-2</v>
      </c>
      <c r="BG93" s="81">
        <f t="shared" si="148"/>
        <v>6.06927891721337E-2</v>
      </c>
      <c r="BH93" s="81">
        <f t="shared" si="148"/>
        <v>6.06927891721337E-2</v>
      </c>
      <c r="BI93" s="81">
        <f t="shared" si="148"/>
        <v>6.06927891721337E-2</v>
      </c>
      <c r="BJ93" s="81">
        <f t="shared" si="148"/>
        <v>6.06927891721337E-2</v>
      </c>
      <c r="BK93" s="81">
        <f t="shared" si="148"/>
        <v>6.06927891721337E-2</v>
      </c>
      <c r="BL93" s="81">
        <f t="shared" si="148"/>
        <v>6.06927891721337E-2</v>
      </c>
      <c r="BM93" s="81">
        <f t="shared" si="148"/>
        <v>6.06927891721337E-2</v>
      </c>
      <c r="BN93" s="81">
        <f t="shared" si="148"/>
        <v>6.06927891721337E-2</v>
      </c>
      <c r="BO93" s="81">
        <f t="shared" si="148"/>
        <v>6.06927891721337E-2</v>
      </c>
      <c r="BP93" s="81">
        <f t="shared" si="148"/>
        <v>6.06927891721337E-2</v>
      </c>
      <c r="BQ93" s="81">
        <f t="shared" ref="BQ93:BW93" si="149">-BQ91*BQ92</f>
        <v>6.06927891721337E-2</v>
      </c>
      <c r="BR93" s="81">
        <f t="shared" si="149"/>
        <v>6.06927891721337E-2</v>
      </c>
      <c r="BS93" s="81">
        <f t="shared" si="149"/>
        <v>6.06927891721337E-2</v>
      </c>
      <c r="BT93" s="81">
        <f t="shared" si="149"/>
        <v>6.06927891721337E-2</v>
      </c>
      <c r="BU93" s="81">
        <f t="shared" si="149"/>
        <v>6.06927891721337E-2</v>
      </c>
      <c r="BV93" s="81">
        <f t="shared" si="149"/>
        <v>6.06927891721337E-2</v>
      </c>
      <c r="BW93" s="81">
        <f t="shared" si="149"/>
        <v>6.06927891721337E-2</v>
      </c>
      <c r="CA93" s="81">
        <f t="shared" si="115"/>
        <v>4.2484952420493611</v>
      </c>
      <c r="CB93" s="81">
        <f t="shared" si="116"/>
        <v>0.99341291605408544</v>
      </c>
      <c r="CC93" s="81">
        <f t="shared" si="117"/>
        <v>1.3814141133790701E-3</v>
      </c>
    </row>
    <row r="94" spans="1:81" ht="28.5">
      <c r="A94" s="112"/>
      <c r="B94" s="92" t="s">
        <v>91</v>
      </c>
      <c r="C94" s="92" t="s">
        <v>53</v>
      </c>
      <c r="D94" s="81">
        <v>1E-3</v>
      </c>
      <c r="E94" s="81">
        <v>1</v>
      </c>
      <c r="F94" s="81">
        <v>1</v>
      </c>
      <c r="G94" s="81">
        <v>1</v>
      </c>
      <c r="H94" s="81">
        <v>1</v>
      </c>
      <c r="I94" s="81">
        <v>1</v>
      </c>
      <c r="J94" s="81">
        <v>1</v>
      </c>
      <c r="K94" s="81">
        <v>1</v>
      </c>
      <c r="L94" s="81">
        <v>1</v>
      </c>
      <c r="M94" s="81">
        <v>1</v>
      </c>
      <c r="N94" s="81">
        <v>1</v>
      </c>
      <c r="O94" s="81">
        <v>1</v>
      </c>
      <c r="P94" s="81">
        <v>1</v>
      </c>
      <c r="Q94" s="81">
        <v>1</v>
      </c>
      <c r="R94" s="81">
        <v>1</v>
      </c>
      <c r="S94" s="81">
        <v>1</v>
      </c>
      <c r="T94" s="81">
        <v>1</v>
      </c>
      <c r="U94" s="81">
        <v>1</v>
      </c>
      <c r="V94" s="81">
        <v>1E-3</v>
      </c>
      <c r="W94" s="81">
        <v>1</v>
      </c>
      <c r="X94" s="81">
        <v>1</v>
      </c>
      <c r="Y94" s="81">
        <v>1</v>
      </c>
      <c r="Z94" s="81">
        <v>1</v>
      </c>
      <c r="AA94" s="81">
        <v>1</v>
      </c>
      <c r="AB94" s="81">
        <v>1</v>
      </c>
      <c r="AC94" s="81">
        <v>1</v>
      </c>
      <c r="AD94" s="81">
        <v>1</v>
      </c>
      <c r="AE94" s="81">
        <v>1</v>
      </c>
      <c r="AF94" s="81">
        <v>1E-3</v>
      </c>
      <c r="AG94" s="81">
        <v>1</v>
      </c>
      <c r="AH94" s="81">
        <v>1</v>
      </c>
      <c r="AI94" s="81">
        <v>1</v>
      </c>
      <c r="AJ94" s="81">
        <v>1</v>
      </c>
      <c r="AK94" s="81">
        <v>1</v>
      </c>
      <c r="AL94" s="81">
        <v>1</v>
      </c>
      <c r="AM94" s="81">
        <v>1</v>
      </c>
      <c r="AN94" s="81">
        <v>1</v>
      </c>
      <c r="AO94" s="81">
        <v>1</v>
      </c>
      <c r="AP94" s="81">
        <v>1</v>
      </c>
      <c r="AQ94" s="81">
        <v>1</v>
      </c>
      <c r="AR94" s="81">
        <v>1</v>
      </c>
      <c r="AS94" s="81">
        <v>1</v>
      </c>
      <c r="AT94" s="81">
        <v>1</v>
      </c>
      <c r="AU94" s="81">
        <v>1</v>
      </c>
      <c r="AV94" s="81">
        <v>1</v>
      </c>
      <c r="AW94" s="81">
        <v>1</v>
      </c>
      <c r="AX94" s="81">
        <v>1</v>
      </c>
      <c r="AY94" s="81">
        <v>1</v>
      </c>
      <c r="AZ94" s="81">
        <v>1</v>
      </c>
      <c r="BA94" s="81">
        <v>1</v>
      </c>
      <c r="BB94" s="81">
        <v>1</v>
      </c>
      <c r="BC94" s="81">
        <v>1</v>
      </c>
      <c r="BD94" s="81">
        <v>1</v>
      </c>
      <c r="BE94" s="81">
        <v>1</v>
      </c>
      <c r="BF94" s="81">
        <v>1</v>
      </c>
      <c r="BG94" s="81">
        <v>1</v>
      </c>
      <c r="BH94" s="81">
        <v>1</v>
      </c>
      <c r="BI94" s="81">
        <v>1</v>
      </c>
      <c r="BJ94" s="81">
        <v>1E-3</v>
      </c>
      <c r="BK94" s="81">
        <v>1</v>
      </c>
      <c r="BL94" s="81">
        <v>1</v>
      </c>
      <c r="BM94" s="81">
        <v>1</v>
      </c>
      <c r="BN94" s="81">
        <v>1</v>
      </c>
      <c r="BO94" s="81">
        <v>1</v>
      </c>
      <c r="BP94" s="81">
        <v>1</v>
      </c>
      <c r="BQ94" s="81">
        <v>1</v>
      </c>
      <c r="BR94" s="81">
        <v>1</v>
      </c>
      <c r="BS94" s="81">
        <v>1</v>
      </c>
      <c r="BT94" s="81">
        <v>1</v>
      </c>
      <c r="BU94" s="81">
        <v>1</v>
      </c>
      <c r="BV94" s="81">
        <v>1</v>
      </c>
      <c r="BW94" s="81">
        <v>1</v>
      </c>
      <c r="BX94" s="81">
        <f t="shared" si="8"/>
        <v>1</v>
      </c>
      <c r="BY94" s="81">
        <f t="shared" si="9"/>
        <v>1E-3</v>
      </c>
      <c r="BZ94" s="81"/>
      <c r="CA94" s="81"/>
      <c r="CB94" s="81"/>
      <c r="CC94" s="81"/>
    </row>
    <row r="95" spans="1:81" s="81" customFormat="1" ht="18.75">
      <c r="A95" s="112"/>
      <c r="C95" s="6" t="s">
        <v>37</v>
      </c>
      <c r="D95" s="81">
        <f>(D94-0.001)/0.999</f>
        <v>0</v>
      </c>
      <c r="E95" s="81">
        <f t="shared" ref="E95:BP95" si="150">(E94-0.001)/0.999</f>
        <v>1</v>
      </c>
      <c r="F95" s="81">
        <f t="shared" si="150"/>
        <v>1</v>
      </c>
      <c r="G95" s="81">
        <f t="shared" si="150"/>
        <v>1</v>
      </c>
      <c r="H95" s="81">
        <f t="shared" si="150"/>
        <v>1</v>
      </c>
      <c r="I95" s="81">
        <f t="shared" si="150"/>
        <v>1</v>
      </c>
      <c r="J95" s="81">
        <f t="shared" si="150"/>
        <v>1</v>
      </c>
      <c r="K95" s="81">
        <f t="shared" si="150"/>
        <v>1</v>
      </c>
      <c r="L95" s="81">
        <f t="shared" si="150"/>
        <v>1</v>
      </c>
      <c r="M95" s="81">
        <f t="shared" si="150"/>
        <v>1</v>
      </c>
      <c r="N95" s="81">
        <f t="shared" si="150"/>
        <v>1</v>
      </c>
      <c r="O95" s="81">
        <f t="shared" si="150"/>
        <v>1</v>
      </c>
      <c r="P95" s="81">
        <f t="shared" si="150"/>
        <v>1</v>
      </c>
      <c r="Q95" s="81">
        <f t="shared" si="150"/>
        <v>1</v>
      </c>
      <c r="R95" s="81">
        <f t="shared" si="150"/>
        <v>1</v>
      </c>
      <c r="S95" s="81">
        <f t="shared" si="150"/>
        <v>1</v>
      </c>
      <c r="T95" s="81">
        <f t="shared" si="150"/>
        <v>1</v>
      </c>
      <c r="U95" s="81">
        <f t="shared" si="150"/>
        <v>1</v>
      </c>
      <c r="V95" s="81">
        <f t="shared" si="150"/>
        <v>0</v>
      </c>
      <c r="W95" s="81">
        <f t="shared" si="150"/>
        <v>1</v>
      </c>
      <c r="X95" s="81">
        <f t="shared" si="150"/>
        <v>1</v>
      </c>
      <c r="Y95" s="81">
        <f t="shared" si="150"/>
        <v>1</v>
      </c>
      <c r="Z95" s="81">
        <f t="shared" si="150"/>
        <v>1</v>
      </c>
      <c r="AA95" s="81">
        <f t="shared" si="150"/>
        <v>1</v>
      </c>
      <c r="AB95" s="81">
        <f t="shared" si="150"/>
        <v>1</v>
      </c>
      <c r="AC95" s="81">
        <f t="shared" si="150"/>
        <v>1</v>
      </c>
      <c r="AD95" s="81">
        <f t="shared" si="150"/>
        <v>1</v>
      </c>
      <c r="AE95" s="81">
        <f t="shared" si="150"/>
        <v>1</v>
      </c>
      <c r="AF95" s="81">
        <f t="shared" si="150"/>
        <v>0</v>
      </c>
      <c r="AG95" s="81">
        <f t="shared" si="150"/>
        <v>1</v>
      </c>
      <c r="AH95" s="81">
        <f t="shared" si="150"/>
        <v>1</v>
      </c>
      <c r="AI95" s="81">
        <f t="shared" si="150"/>
        <v>1</v>
      </c>
      <c r="AJ95" s="81">
        <f t="shared" si="150"/>
        <v>1</v>
      </c>
      <c r="AK95" s="81">
        <f t="shared" si="150"/>
        <v>1</v>
      </c>
      <c r="AL95" s="81">
        <f t="shared" si="150"/>
        <v>1</v>
      </c>
      <c r="AM95" s="81">
        <f t="shared" si="150"/>
        <v>1</v>
      </c>
      <c r="AN95" s="81">
        <f t="shared" si="150"/>
        <v>1</v>
      </c>
      <c r="AO95" s="81">
        <f t="shared" si="150"/>
        <v>1</v>
      </c>
      <c r="AP95" s="81">
        <f t="shared" si="150"/>
        <v>1</v>
      </c>
      <c r="AQ95" s="81">
        <f t="shared" si="150"/>
        <v>1</v>
      </c>
      <c r="AR95" s="81">
        <f t="shared" si="150"/>
        <v>1</v>
      </c>
      <c r="AS95" s="81">
        <f t="shared" si="150"/>
        <v>1</v>
      </c>
      <c r="AT95" s="81">
        <f t="shared" si="150"/>
        <v>1</v>
      </c>
      <c r="AU95" s="81">
        <f t="shared" si="150"/>
        <v>1</v>
      </c>
      <c r="AV95" s="81">
        <f t="shared" si="150"/>
        <v>1</v>
      </c>
      <c r="AW95" s="81">
        <f t="shared" si="150"/>
        <v>1</v>
      </c>
      <c r="AX95" s="81">
        <f t="shared" si="150"/>
        <v>1</v>
      </c>
      <c r="AY95" s="81">
        <f t="shared" si="150"/>
        <v>1</v>
      </c>
      <c r="AZ95" s="81">
        <f t="shared" si="150"/>
        <v>1</v>
      </c>
      <c r="BA95" s="81">
        <f t="shared" si="150"/>
        <v>1</v>
      </c>
      <c r="BB95" s="81">
        <f t="shared" si="150"/>
        <v>1</v>
      </c>
      <c r="BC95" s="81">
        <f t="shared" si="150"/>
        <v>1</v>
      </c>
      <c r="BD95" s="81">
        <f t="shared" si="150"/>
        <v>1</v>
      </c>
      <c r="BE95" s="81">
        <f t="shared" si="150"/>
        <v>1</v>
      </c>
      <c r="BF95" s="81">
        <f t="shared" si="150"/>
        <v>1</v>
      </c>
      <c r="BG95" s="81">
        <f t="shared" si="150"/>
        <v>1</v>
      </c>
      <c r="BH95" s="81">
        <f t="shared" si="150"/>
        <v>1</v>
      </c>
      <c r="BI95" s="81">
        <f t="shared" si="150"/>
        <v>1</v>
      </c>
      <c r="BJ95" s="81">
        <f t="shared" si="150"/>
        <v>0</v>
      </c>
      <c r="BK95" s="81">
        <f t="shared" si="150"/>
        <v>1</v>
      </c>
      <c r="BL95" s="81">
        <f t="shared" si="150"/>
        <v>1</v>
      </c>
      <c r="BM95" s="81">
        <f t="shared" si="150"/>
        <v>1</v>
      </c>
      <c r="BN95" s="81">
        <f t="shared" si="150"/>
        <v>1</v>
      </c>
      <c r="BO95" s="81">
        <f t="shared" si="150"/>
        <v>1</v>
      </c>
      <c r="BP95" s="81">
        <f t="shared" si="150"/>
        <v>1</v>
      </c>
      <c r="BQ95" s="81">
        <f t="shared" ref="BQ95:BW95" si="151">(BQ94-0.001)/0.999</f>
        <v>1</v>
      </c>
      <c r="BR95" s="81">
        <f t="shared" si="151"/>
        <v>1</v>
      </c>
      <c r="BS95" s="81">
        <f t="shared" si="151"/>
        <v>1</v>
      </c>
      <c r="BT95" s="81">
        <f t="shared" si="151"/>
        <v>1</v>
      </c>
      <c r="BU95" s="81">
        <f t="shared" si="151"/>
        <v>1</v>
      </c>
      <c r="BV95" s="81">
        <f t="shared" si="151"/>
        <v>1</v>
      </c>
      <c r="BW95" s="81">
        <f t="shared" si="151"/>
        <v>1</v>
      </c>
      <c r="BZ95" s="81">
        <f t="shared" si="12"/>
        <v>68</v>
      </c>
    </row>
    <row r="96" spans="1:81" s="81" customFormat="1" ht="18.75">
      <c r="A96" s="112"/>
      <c r="C96" s="6" t="s">
        <v>38</v>
      </c>
      <c r="D96" s="81">
        <f>D95/68</f>
        <v>0</v>
      </c>
      <c r="E96" s="81">
        <f t="shared" ref="E96:BP96" si="152">E95/68</f>
        <v>1.4705882352941176E-2</v>
      </c>
      <c r="F96" s="81">
        <f t="shared" si="152"/>
        <v>1.4705882352941176E-2</v>
      </c>
      <c r="G96" s="81">
        <f t="shared" si="152"/>
        <v>1.4705882352941176E-2</v>
      </c>
      <c r="H96" s="81">
        <f t="shared" si="152"/>
        <v>1.4705882352941176E-2</v>
      </c>
      <c r="I96" s="81">
        <f t="shared" si="152"/>
        <v>1.4705882352941176E-2</v>
      </c>
      <c r="J96" s="81">
        <f t="shared" si="152"/>
        <v>1.4705882352941176E-2</v>
      </c>
      <c r="K96" s="81">
        <f t="shared" si="152"/>
        <v>1.4705882352941176E-2</v>
      </c>
      <c r="L96" s="81">
        <f t="shared" si="152"/>
        <v>1.4705882352941176E-2</v>
      </c>
      <c r="M96" s="81">
        <f t="shared" si="152"/>
        <v>1.4705882352941176E-2</v>
      </c>
      <c r="N96" s="81">
        <f t="shared" si="152"/>
        <v>1.4705882352941176E-2</v>
      </c>
      <c r="O96" s="81">
        <f t="shared" si="152"/>
        <v>1.4705882352941176E-2</v>
      </c>
      <c r="P96" s="81">
        <f t="shared" si="152"/>
        <v>1.4705882352941176E-2</v>
      </c>
      <c r="Q96" s="81">
        <f t="shared" si="152"/>
        <v>1.4705882352941176E-2</v>
      </c>
      <c r="R96" s="81">
        <f t="shared" si="152"/>
        <v>1.4705882352941176E-2</v>
      </c>
      <c r="S96" s="81">
        <f t="shared" si="152"/>
        <v>1.4705882352941176E-2</v>
      </c>
      <c r="T96" s="81">
        <f t="shared" si="152"/>
        <v>1.4705882352941176E-2</v>
      </c>
      <c r="U96" s="81">
        <f t="shared" si="152"/>
        <v>1.4705882352941176E-2</v>
      </c>
      <c r="V96" s="81">
        <f t="shared" si="152"/>
        <v>0</v>
      </c>
      <c r="W96" s="81">
        <f t="shared" si="152"/>
        <v>1.4705882352941176E-2</v>
      </c>
      <c r="X96" s="81">
        <f t="shared" si="152"/>
        <v>1.4705882352941176E-2</v>
      </c>
      <c r="Y96" s="81">
        <f t="shared" si="152"/>
        <v>1.4705882352941176E-2</v>
      </c>
      <c r="Z96" s="81">
        <f t="shared" si="152"/>
        <v>1.4705882352941176E-2</v>
      </c>
      <c r="AA96" s="81">
        <f t="shared" si="152"/>
        <v>1.4705882352941176E-2</v>
      </c>
      <c r="AB96" s="81">
        <f t="shared" si="152"/>
        <v>1.4705882352941176E-2</v>
      </c>
      <c r="AC96" s="81">
        <f t="shared" si="152"/>
        <v>1.4705882352941176E-2</v>
      </c>
      <c r="AD96" s="81">
        <f t="shared" si="152"/>
        <v>1.4705882352941176E-2</v>
      </c>
      <c r="AE96" s="81">
        <f t="shared" si="152"/>
        <v>1.4705882352941176E-2</v>
      </c>
      <c r="AF96" s="81">
        <f t="shared" si="152"/>
        <v>0</v>
      </c>
      <c r="AG96" s="81">
        <f t="shared" si="152"/>
        <v>1.4705882352941176E-2</v>
      </c>
      <c r="AH96" s="81">
        <f t="shared" si="152"/>
        <v>1.4705882352941176E-2</v>
      </c>
      <c r="AI96" s="81">
        <f t="shared" si="152"/>
        <v>1.4705882352941176E-2</v>
      </c>
      <c r="AJ96" s="81">
        <f t="shared" si="152"/>
        <v>1.4705882352941176E-2</v>
      </c>
      <c r="AK96" s="81">
        <f t="shared" si="152"/>
        <v>1.4705882352941176E-2</v>
      </c>
      <c r="AL96" s="81">
        <f t="shared" si="152"/>
        <v>1.4705882352941176E-2</v>
      </c>
      <c r="AM96" s="81">
        <f t="shared" si="152"/>
        <v>1.4705882352941176E-2</v>
      </c>
      <c r="AN96" s="81">
        <f t="shared" si="152"/>
        <v>1.4705882352941176E-2</v>
      </c>
      <c r="AO96" s="81">
        <f t="shared" si="152"/>
        <v>1.4705882352941176E-2</v>
      </c>
      <c r="AP96" s="81">
        <f t="shared" si="152"/>
        <v>1.4705882352941176E-2</v>
      </c>
      <c r="AQ96" s="81">
        <f t="shared" si="152"/>
        <v>1.4705882352941176E-2</v>
      </c>
      <c r="AR96" s="81">
        <f t="shared" si="152"/>
        <v>1.4705882352941176E-2</v>
      </c>
      <c r="AS96" s="81">
        <f t="shared" si="152"/>
        <v>1.4705882352941176E-2</v>
      </c>
      <c r="AT96" s="81">
        <f t="shared" si="152"/>
        <v>1.4705882352941176E-2</v>
      </c>
      <c r="AU96" s="81">
        <f t="shared" si="152"/>
        <v>1.4705882352941176E-2</v>
      </c>
      <c r="AV96" s="81">
        <f t="shared" si="152"/>
        <v>1.4705882352941176E-2</v>
      </c>
      <c r="AW96" s="81">
        <f t="shared" si="152"/>
        <v>1.4705882352941176E-2</v>
      </c>
      <c r="AX96" s="81">
        <f t="shared" si="152"/>
        <v>1.4705882352941176E-2</v>
      </c>
      <c r="AY96" s="81">
        <f t="shared" si="152"/>
        <v>1.4705882352941176E-2</v>
      </c>
      <c r="AZ96" s="81">
        <f t="shared" si="152"/>
        <v>1.4705882352941176E-2</v>
      </c>
      <c r="BA96" s="81">
        <f t="shared" si="152"/>
        <v>1.4705882352941176E-2</v>
      </c>
      <c r="BB96" s="81">
        <f t="shared" si="152"/>
        <v>1.4705882352941176E-2</v>
      </c>
      <c r="BC96" s="81">
        <f t="shared" si="152"/>
        <v>1.4705882352941176E-2</v>
      </c>
      <c r="BD96" s="81">
        <f t="shared" si="152"/>
        <v>1.4705882352941176E-2</v>
      </c>
      <c r="BE96" s="81">
        <f t="shared" si="152"/>
        <v>1.4705882352941176E-2</v>
      </c>
      <c r="BF96" s="81">
        <f t="shared" si="152"/>
        <v>1.4705882352941176E-2</v>
      </c>
      <c r="BG96" s="81">
        <f t="shared" si="152"/>
        <v>1.4705882352941176E-2</v>
      </c>
      <c r="BH96" s="81">
        <f t="shared" si="152"/>
        <v>1.4705882352941176E-2</v>
      </c>
      <c r="BI96" s="81">
        <f t="shared" si="152"/>
        <v>1.4705882352941176E-2</v>
      </c>
      <c r="BJ96" s="81">
        <f t="shared" si="152"/>
        <v>0</v>
      </c>
      <c r="BK96" s="81">
        <f t="shared" si="152"/>
        <v>1.4705882352941176E-2</v>
      </c>
      <c r="BL96" s="81">
        <f t="shared" si="152"/>
        <v>1.4705882352941176E-2</v>
      </c>
      <c r="BM96" s="81">
        <f t="shared" si="152"/>
        <v>1.4705882352941176E-2</v>
      </c>
      <c r="BN96" s="81">
        <f t="shared" si="152"/>
        <v>1.4705882352941176E-2</v>
      </c>
      <c r="BO96" s="81">
        <f t="shared" si="152"/>
        <v>1.4705882352941176E-2</v>
      </c>
      <c r="BP96" s="81">
        <f t="shared" si="152"/>
        <v>1.4705882352941176E-2</v>
      </c>
      <c r="BQ96" s="81">
        <f t="shared" ref="BQ96:BW96" si="153">BQ95/68</f>
        <v>1.4705882352941176E-2</v>
      </c>
      <c r="BR96" s="81">
        <f t="shared" si="153"/>
        <v>1.4705882352941176E-2</v>
      </c>
      <c r="BS96" s="81">
        <f t="shared" si="153"/>
        <v>1.4705882352941176E-2</v>
      </c>
      <c r="BT96" s="81">
        <f t="shared" si="153"/>
        <v>1.4705882352941176E-2</v>
      </c>
      <c r="BU96" s="81">
        <f t="shared" si="153"/>
        <v>1.4705882352941176E-2</v>
      </c>
      <c r="BV96" s="81">
        <f t="shared" si="153"/>
        <v>1.4705882352941176E-2</v>
      </c>
      <c r="BW96" s="81">
        <f t="shared" si="153"/>
        <v>1.4705882352941176E-2</v>
      </c>
    </row>
    <row r="97" spans="1:81" s="81" customFormat="1" ht="18.75">
      <c r="A97" s="112"/>
      <c r="C97" s="6" t="s">
        <v>39</v>
      </c>
      <c r="D97" s="81">
        <v>0</v>
      </c>
      <c r="E97" s="81">
        <f t="shared" ref="E97:BP97" si="154">LN(E96)</f>
        <v>-4.219507705176107</v>
      </c>
      <c r="F97" s="81">
        <f t="shared" si="154"/>
        <v>-4.219507705176107</v>
      </c>
      <c r="G97" s="81">
        <f t="shared" si="154"/>
        <v>-4.219507705176107</v>
      </c>
      <c r="H97" s="81">
        <f t="shared" si="154"/>
        <v>-4.219507705176107</v>
      </c>
      <c r="I97" s="81">
        <f t="shared" si="154"/>
        <v>-4.219507705176107</v>
      </c>
      <c r="J97" s="81">
        <f t="shared" si="154"/>
        <v>-4.219507705176107</v>
      </c>
      <c r="K97" s="81">
        <f t="shared" si="154"/>
        <v>-4.219507705176107</v>
      </c>
      <c r="L97" s="81">
        <f t="shared" si="154"/>
        <v>-4.219507705176107</v>
      </c>
      <c r="M97" s="81">
        <f t="shared" si="154"/>
        <v>-4.219507705176107</v>
      </c>
      <c r="N97" s="81">
        <f t="shared" si="154"/>
        <v>-4.219507705176107</v>
      </c>
      <c r="O97" s="81">
        <f t="shared" si="154"/>
        <v>-4.219507705176107</v>
      </c>
      <c r="P97" s="81">
        <f t="shared" si="154"/>
        <v>-4.219507705176107</v>
      </c>
      <c r="Q97" s="81">
        <f t="shared" si="154"/>
        <v>-4.219507705176107</v>
      </c>
      <c r="R97" s="81">
        <f t="shared" si="154"/>
        <v>-4.219507705176107</v>
      </c>
      <c r="S97" s="81">
        <f t="shared" si="154"/>
        <v>-4.219507705176107</v>
      </c>
      <c r="T97" s="81">
        <f t="shared" si="154"/>
        <v>-4.219507705176107</v>
      </c>
      <c r="U97" s="81">
        <f t="shared" si="154"/>
        <v>-4.219507705176107</v>
      </c>
      <c r="V97" s="81">
        <v>0</v>
      </c>
      <c r="W97" s="81">
        <f t="shared" si="154"/>
        <v>-4.219507705176107</v>
      </c>
      <c r="X97" s="81">
        <f t="shared" si="154"/>
        <v>-4.219507705176107</v>
      </c>
      <c r="Y97" s="81">
        <f t="shared" si="154"/>
        <v>-4.219507705176107</v>
      </c>
      <c r="Z97" s="81">
        <f t="shared" si="154"/>
        <v>-4.219507705176107</v>
      </c>
      <c r="AA97" s="81">
        <f t="shared" si="154"/>
        <v>-4.219507705176107</v>
      </c>
      <c r="AB97" s="81">
        <f t="shared" si="154"/>
        <v>-4.219507705176107</v>
      </c>
      <c r="AC97" s="81">
        <f t="shared" si="154"/>
        <v>-4.219507705176107</v>
      </c>
      <c r="AD97" s="81">
        <f t="shared" si="154"/>
        <v>-4.219507705176107</v>
      </c>
      <c r="AE97" s="81">
        <f t="shared" si="154"/>
        <v>-4.219507705176107</v>
      </c>
      <c r="AF97" s="81">
        <v>0</v>
      </c>
      <c r="AG97" s="81">
        <f t="shared" si="154"/>
        <v>-4.219507705176107</v>
      </c>
      <c r="AH97" s="81">
        <f t="shared" si="154"/>
        <v>-4.219507705176107</v>
      </c>
      <c r="AI97" s="81">
        <f t="shared" si="154"/>
        <v>-4.219507705176107</v>
      </c>
      <c r="AJ97" s="81">
        <f t="shared" si="154"/>
        <v>-4.219507705176107</v>
      </c>
      <c r="AK97" s="81">
        <f t="shared" si="154"/>
        <v>-4.219507705176107</v>
      </c>
      <c r="AL97" s="81">
        <f t="shared" si="154"/>
        <v>-4.219507705176107</v>
      </c>
      <c r="AM97" s="81">
        <f t="shared" si="154"/>
        <v>-4.219507705176107</v>
      </c>
      <c r="AN97" s="81">
        <f t="shared" si="154"/>
        <v>-4.219507705176107</v>
      </c>
      <c r="AO97" s="81">
        <f t="shared" si="154"/>
        <v>-4.219507705176107</v>
      </c>
      <c r="AP97" s="81">
        <f t="shared" si="154"/>
        <v>-4.219507705176107</v>
      </c>
      <c r="AQ97" s="81">
        <f t="shared" si="154"/>
        <v>-4.219507705176107</v>
      </c>
      <c r="AR97" s="81">
        <f t="shared" si="154"/>
        <v>-4.219507705176107</v>
      </c>
      <c r="AS97" s="81">
        <f t="shared" si="154"/>
        <v>-4.219507705176107</v>
      </c>
      <c r="AT97" s="81">
        <f t="shared" si="154"/>
        <v>-4.219507705176107</v>
      </c>
      <c r="AU97" s="81">
        <f t="shared" si="154"/>
        <v>-4.219507705176107</v>
      </c>
      <c r="AV97" s="81">
        <f t="shared" si="154"/>
        <v>-4.219507705176107</v>
      </c>
      <c r="AW97" s="81">
        <f t="shared" si="154"/>
        <v>-4.219507705176107</v>
      </c>
      <c r="AX97" s="81">
        <f t="shared" si="154"/>
        <v>-4.219507705176107</v>
      </c>
      <c r="AY97" s="81">
        <f t="shared" si="154"/>
        <v>-4.219507705176107</v>
      </c>
      <c r="AZ97" s="81">
        <f t="shared" si="154"/>
        <v>-4.219507705176107</v>
      </c>
      <c r="BA97" s="81">
        <f t="shared" si="154"/>
        <v>-4.219507705176107</v>
      </c>
      <c r="BB97" s="81">
        <f t="shared" si="154"/>
        <v>-4.219507705176107</v>
      </c>
      <c r="BC97" s="81">
        <f t="shared" si="154"/>
        <v>-4.219507705176107</v>
      </c>
      <c r="BD97" s="81">
        <f t="shared" si="154"/>
        <v>-4.219507705176107</v>
      </c>
      <c r="BE97" s="81">
        <f t="shared" si="154"/>
        <v>-4.219507705176107</v>
      </c>
      <c r="BF97" s="81">
        <f t="shared" si="154"/>
        <v>-4.219507705176107</v>
      </c>
      <c r="BG97" s="81">
        <f t="shared" si="154"/>
        <v>-4.219507705176107</v>
      </c>
      <c r="BH97" s="81">
        <f t="shared" si="154"/>
        <v>-4.219507705176107</v>
      </c>
      <c r="BI97" s="81">
        <f t="shared" si="154"/>
        <v>-4.219507705176107</v>
      </c>
      <c r="BJ97" s="81">
        <v>0</v>
      </c>
      <c r="BK97" s="81">
        <f t="shared" si="154"/>
        <v>-4.219507705176107</v>
      </c>
      <c r="BL97" s="81">
        <f t="shared" si="154"/>
        <v>-4.219507705176107</v>
      </c>
      <c r="BM97" s="81">
        <f t="shared" si="154"/>
        <v>-4.219507705176107</v>
      </c>
      <c r="BN97" s="81">
        <f t="shared" si="154"/>
        <v>-4.219507705176107</v>
      </c>
      <c r="BO97" s="81">
        <f t="shared" si="154"/>
        <v>-4.219507705176107</v>
      </c>
      <c r="BP97" s="81">
        <f t="shared" si="154"/>
        <v>-4.219507705176107</v>
      </c>
      <c r="BQ97" s="81">
        <f t="shared" ref="BQ97:BW97" si="155">LN(BQ96)</f>
        <v>-4.219507705176107</v>
      </c>
      <c r="BR97" s="81">
        <f t="shared" si="155"/>
        <v>-4.219507705176107</v>
      </c>
      <c r="BS97" s="81">
        <f t="shared" si="155"/>
        <v>-4.219507705176107</v>
      </c>
      <c r="BT97" s="81">
        <f t="shared" si="155"/>
        <v>-4.219507705176107</v>
      </c>
      <c r="BU97" s="81">
        <f t="shared" si="155"/>
        <v>-4.219507705176107</v>
      </c>
      <c r="BV97" s="81">
        <f t="shared" si="155"/>
        <v>-4.219507705176107</v>
      </c>
      <c r="BW97" s="81">
        <f t="shared" si="155"/>
        <v>-4.219507705176107</v>
      </c>
    </row>
    <row r="98" spans="1:81" s="81" customFormat="1">
      <c r="A98" s="112"/>
      <c r="C98" s="6" t="s">
        <v>244</v>
      </c>
      <c r="D98" s="81">
        <f>-D96*D97</f>
        <v>0</v>
      </c>
      <c r="E98" s="81">
        <f t="shared" ref="E98:BP98" si="156">-E96*E97</f>
        <v>6.2051583899648634E-2</v>
      </c>
      <c r="F98" s="81">
        <f t="shared" si="156"/>
        <v>6.2051583899648634E-2</v>
      </c>
      <c r="G98" s="81">
        <f t="shared" si="156"/>
        <v>6.2051583899648634E-2</v>
      </c>
      <c r="H98" s="81">
        <f t="shared" si="156"/>
        <v>6.2051583899648634E-2</v>
      </c>
      <c r="I98" s="81">
        <f t="shared" si="156"/>
        <v>6.2051583899648634E-2</v>
      </c>
      <c r="J98" s="81">
        <f t="shared" si="156"/>
        <v>6.2051583899648634E-2</v>
      </c>
      <c r="K98" s="81">
        <f t="shared" si="156"/>
        <v>6.2051583899648634E-2</v>
      </c>
      <c r="L98" s="81">
        <f t="shared" si="156"/>
        <v>6.2051583899648634E-2</v>
      </c>
      <c r="M98" s="81">
        <f t="shared" si="156"/>
        <v>6.2051583899648634E-2</v>
      </c>
      <c r="N98" s="81">
        <f t="shared" si="156"/>
        <v>6.2051583899648634E-2</v>
      </c>
      <c r="O98" s="81">
        <f t="shared" si="156"/>
        <v>6.2051583899648634E-2</v>
      </c>
      <c r="P98" s="81">
        <f t="shared" si="156"/>
        <v>6.2051583899648634E-2</v>
      </c>
      <c r="Q98" s="81">
        <f t="shared" si="156"/>
        <v>6.2051583899648634E-2</v>
      </c>
      <c r="R98" s="81">
        <f t="shared" si="156"/>
        <v>6.2051583899648634E-2</v>
      </c>
      <c r="S98" s="81">
        <f t="shared" si="156"/>
        <v>6.2051583899648634E-2</v>
      </c>
      <c r="T98" s="81">
        <f t="shared" si="156"/>
        <v>6.2051583899648634E-2</v>
      </c>
      <c r="U98" s="81">
        <f t="shared" si="156"/>
        <v>6.2051583899648634E-2</v>
      </c>
      <c r="V98" s="81">
        <f t="shared" si="156"/>
        <v>0</v>
      </c>
      <c r="W98" s="81">
        <f t="shared" si="156"/>
        <v>6.2051583899648634E-2</v>
      </c>
      <c r="X98" s="81">
        <f t="shared" si="156"/>
        <v>6.2051583899648634E-2</v>
      </c>
      <c r="Y98" s="81">
        <f t="shared" si="156"/>
        <v>6.2051583899648634E-2</v>
      </c>
      <c r="Z98" s="81">
        <f t="shared" si="156"/>
        <v>6.2051583899648634E-2</v>
      </c>
      <c r="AA98" s="81">
        <f t="shared" si="156"/>
        <v>6.2051583899648634E-2</v>
      </c>
      <c r="AB98" s="81">
        <f t="shared" si="156"/>
        <v>6.2051583899648634E-2</v>
      </c>
      <c r="AC98" s="81">
        <f t="shared" si="156"/>
        <v>6.2051583899648634E-2</v>
      </c>
      <c r="AD98" s="81">
        <f t="shared" si="156"/>
        <v>6.2051583899648634E-2</v>
      </c>
      <c r="AE98" s="81">
        <f t="shared" si="156"/>
        <v>6.2051583899648634E-2</v>
      </c>
      <c r="AF98" s="81">
        <f t="shared" si="156"/>
        <v>0</v>
      </c>
      <c r="AG98" s="81">
        <f t="shared" si="156"/>
        <v>6.2051583899648634E-2</v>
      </c>
      <c r="AH98" s="81">
        <f t="shared" si="156"/>
        <v>6.2051583899648634E-2</v>
      </c>
      <c r="AI98" s="81">
        <f t="shared" si="156"/>
        <v>6.2051583899648634E-2</v>
      </c>
      <c r="AJ98" s="81">
        <f t="shared" si="156"/>
        <v>6.2051583899648634E-2</v>
      </c>
      <c r="AK98" s="81">
        <f t="shared" si="156"/>
        <v>6.2051583899648634E-2</v>
      </c>
      <c r="AL98" s="81">
        <f t="shared" si="156"/>
        <v>6.2051583899648634E-2</v>
      </c>
      <c r="AM98" s="81">
        <f t="shared" si="156"/>
        <v>6.2051583899648634E-2</v>
      </c>
      <c r="AN98" s="81">
        <f t="shared" si="156"/>
        <v>6.2051583899648634E-2</v>
      </c>
      <c r="AO98" s="81">
        <f t="shared" si="156"/>
        <v>6.2051583899648634E-2</v>
      </c>
      <c r="AP98" s="81">
        <f t="shared" si="156"/>
        <v>6.2051583899648634E-2</v>
      </c>
      <c r="AQ98" s="81">
        <f t="shared" si="156"/>
        <v>6.2051583899648634E-2</v>
      </c>
      <c r="AR98" s="81">
        <f t="shared" si="156"/>
        <v>6.2051583899648634E-2</v>
      </c>
      <c r="AS98" s="81">
        <f t="shared" si="156"/>
        <v>6.2051583899648634E-2</v>
      </c>
      <c r="AT98" s="81">
        <f t="shared" si="156"/>
        <v>6.2051583899648634E-2</v>
      </c>
      <c r="AU98" s="81">
        <f t="shared" si="156"/>
        <v>6.2051583899648634E-2</v>
      </c>
      <c r="AV98" s="81">
        <f t="shared" si="156"/>
        <v>6.2051583899648634E-2</v>
      </c>
      <c r="AW98" s="81">
        <f t="shared" si="156"/>
        <v>6.2051583899648634E-2</v>
      </c>
      <c r="AX98" s="81">
        <f t="shared" si="156"/>
        <v>6.2051583899648634E-2</v>
      </c>
      <c r="AY98" s="81">
        <f t="shared" si="156"/>
        <v>6.2051583899648634E-2</v>
      </c>
      <c r="AZ98" s="81">
        <f t="shared" si="156"/>
        <v>6.2051583899648634E-2</v>
      </c>
      <c r="BA98" s="81">
        <f t="shared" si="156"/>
        <v>6.2051583899648634E-2</v>
      </c>
      <c r="BB98" s="81">
        <f t="shared" si="156"/>
        <v>6.2051583899648634E-2</v>
      </c>
      <c r="BC98" s="81">
        <f t="shared" si="156"/>
        <v>6.2051583899648634E-2</v>
      </c>
      <c r="BD98" s="81">
        <f t="shared" si="156"/>
        <v>6.2051583899648634E-2</v>
      </c>
      <c r="BE98" s="81">
        <f t="shared" si="156"/>
        <v>6.2051583899648634E-2</v>
      </c>
      <c r="BF98" s="81">
        <f t="shared" si="156"/>
        <v>6.2051583899648634E-2</v>
      </c>
      <c r="BG98" s="81">
        <f t="shared" si="156"/>
        <v>6.2051583899648634E-2</v>
      </c>
      <c r="BH98" s="81">
        <f t="shared" si="156"/>
        <v>6.2051583899648634E-2</v>
      </c>
      <c r="BI98" s="81">
        <f t="shared" si="156"/>
        <v>6.2051583899648634E-2</v>
      </c>
      <c r="BJ98" s="81">
        <f t="shared" si="156"/>
        <v>0</v>
      </c>
      <c r="BK98" s="81">
        <f t="shared" si="156"/>
        <v>6.2051583899648634E-2</v>
      </c>
      <c r="BL98" s="81">
        <f t="shared" si="156"/>
        <v>6.2051583899648634E-2</v>
      </c>
      <c r="BM98" s="81">
        <f t="shared" si="156"/>
        <v>6.2051583899648634E-2</v>
      </c>
      <c r="BN98" s="81">
        <f t="shared" si="156"/>
        <v>6.2051583899648634E-2</v>
      </c>
      <c r="BO98" s="81">
        <f t="shared" si="156"/>
        <v>6.2051583899648634E-2</v>
      </c>
      <c r="BP98" s="81">
        <f t="shared" si="156"/>
        <v>6.2051583899648634E-2</v>
      </c>
      <c r="BQ98" s="81">
        <f t="shared" ref="BQ98:BW98" si="157">-BQ96*BQ97</f>
        <v>6.2051583899648634E-2</v>
      </c>
      <c r="BR98" s="81">
        <f t="shared" si="157"/>
        <v>6.2051583899648634E-2</v>
      </c>
      <c r="BS98" s="81">
        <f t="shared" si="157"/>
        <v>6.2051583899648634E-2</v>
      </c>
      <c r="BT98" s="81">
        <f t="shared" si="157"/>
        <v>6.2051583899648634E-2</v>
      </c>
      <c r="BU98" s="81">
        <f t="shared" si="157"/>
        <v>6.2051583899648634E-2</v>
      </c>
      <c r="BV98" s="81">
        <f t="shared" si="157"/>
        <v>6.2051583899648634E-2</v>
      </c>
      <c r="BW98" s="81">
        <f t="shared" si="157"/>
        <v>6.2051583899648634E-2</v>
      </c>
      <c r="CA98" s="81">
        <f t="shared" si="115"/>
        <v>4.2195077051761043</v>
      </c>
      <c r="CB98" s="81">
        <f t="shared" si="116"/>
        <v>0.98663484713936156</v>
      </c>
      <c r="CC98" s="81">
        <f t="shared" si="117"/>
        <v>2.8028807497748054E-3</v>
      </c>
    </row>
    <row r="99" spans="1:81" ht="28.5">
      <c r="A99" s="112"/>
      <c r="B99" s="92" t="s">
        <v>92</v>
      </c>
      <c r="C99" s="92" t="s">
        <v>53</v>
      </c>
      <c r="D99" s="81">
        <v>1E-3</v>
      </c>
      <c r="E99" s="81">
        <v>1</v>
      </c>
      <c r="F99" s="81">
        <v>1</v>
      </c>
      <c r="G99" s="81">
        <v>1</v>
      </c>
      <c r="H99" s="81">
        <v>1</v>
      </c>
      <c r="I99" s="81">
        <v>1</v>
      </c>
      <c r="J99" s="81">
        <v>1</v>
      </c>
      <c r="K99" s="81">
        <v>1</v>
      </c>
      <c r="L99" s="81">
        <v>1</v>
      </c>
      <c r="M99" s="81">
        <v>1</v>
      </c>
      <c r="N99" s="81">
        <v>1</v>
      </c>
      <c r="O99" s="81">
        <v>1</v>
      </c>
      <c r="P99" s="81">
        <v>1</v>
      </c>
      <c r="Q99" s="81">
        <v>1</v>
      </c>
      <c r="R99" s="81">
        <v>1</v>
      </c>
      <c r="S99" s="81">
        <v>1</v>
      </c>
      <c r="T99" s="81">
        <v>1</v>
      </c>
      <c r="U99" s="81">
        <v>1</v>
      </c>
      <c r="V99" s="81">
        <v>1E-3</v>
      </c>
      <c r="W99" s="81">
        <v>1</v>
      </c>
      <c r="X99" s="81">
        <v>1</v>
      </c>
      <c r="Y99" s="81">
        <v>1</v>
      </c>
      <c r="Z99" s="81">
        <v>1</v>
      </c>
      <c r="AA99" s="81">
        <v>1</v>
      </c>
      <c r="AB99" s="81">
        <v>1</v>
      </c>
      <c r="AC99" s="81">
        <v>1</v>
      </c>
      <c r="AD99" s="81">
        <v>1</v>
      </c>
      <c r="AE99" s="81">
        <v>1</v>
      </c>
      <c r="AF99" s="81">
        <v>1E-3</v>
      </c>
      <c r="AG99" s="81">
        <v>1</v>
      </c>
      <c r="AH99" s="81">
        <v>1</v>
      </c>
      <c r="AI99" s="81">
        <v>1</v>
      </c>
      <c r="AJ99" s="81">
        <v>1</v>
      </c>
      <c r="AK99" s="81">
        <v>1</v>
      </c>
      <c r="AL99" s="81">
        <v>1</v>
      </c>
      <c r="AM99" s="81">
        <v>1</v>
      </c>
      <c r="AN99" s="81">
        <v>1</v>
      </c>
      <c r="AO99" s="81">
        <v>1</v>
      </c>
      <c r="AP99" s="81">
        <v>1</v>
      </c>
      <c r="AQ99" s="81">
        <v>1</v>
      </c>
      <c r="AR99" s="81">
        <v>1</v>
      </c>
      <c r="AS99" s="81">
        <v>1</v>
      </c>
      <c r="AT99" s="81">
        <v>1</v>
      </c>
      <c r="AU99" s="81">
        <v>1</v>
      </c>
      <c r="AV99" s="81">
        <v>1</v>
      </c>
      <c r="AW99" s="81">
        <v>1</v>
      </c>
      <c r="AX99" s="81">
        <v>1</v>
      </c>
      <c r="AY99" s="81">
        <v>1</v>
      </c>
      <c r="AZ99" s="81">
        <v>1</v>
      </c>
      <c r="BA99" s="81">
        <v>1</v>
      </c>
      <c r="BB99" s="81">
        <v>1</v>
      </c>
      <c r="BC99" s="81">
        <v>1</v>
      </c>
      <c r="BD99" s="81">
        <v>1</v>
      </c>
      <c r="BE99" s="81">
        <v>1</v>
      </c>
      <c r="BF99" s="81">
        <v>1E-3</v>
      </c>
      <c r="BG99" s="81">
        <v>1</v>
      </c>
      <c r="BH99" s="81">
        <v>1</v>
      </c>
      <c r="BI99" s="81">
        <v>1</v>
      </c>
      <c r="BJ99" s="81">
        <v>1E-3</v>
      </c>
      <c r="BK99" s="81">
        <v>1</v>
      </c>
      <c r="BL99" s="81">
        <v>1</v>
      </c>
      <c r="BM99" s="81">
        <v>1</v>
      </c>
      <c r="BN99" s="81">
        <v>1</v>
      </c>
      <c r="BO99" s="81">
        <v>1</v>
      </c>
      <c r="BP99" s="81">
        <v>1</v>
      </c>
      <c r="BQ99" s="81">
        <v>1</v>
      </c>
      <c r="BR99" s="81">
        <v>1</v>
      </c>
      <c r="BS99" s="81">
        <v>1</v>
      </c>
      <c r="BT99" s="81">
        <v>1</v>
      </c>
      <c r="BU99" s="81">
        <v>1</v>
      </c>
      <c r="BV99" s="81">
        <v>1</v>
      </c>
      <c r="BW99" s="81">
        <v>1</v>
      </c>
      <c r="BX99" s="81">
        <f t="shared" si="8"/>
        <v>1</v>
      </c>
      <c r="BY99" s="81">
        <f t="shared" si="9"/>
        <v>1E-3</v>
      </c>
      <c r="BZ99" s="81"/>
      <c r="CA99" s="81"/>
      <c r="CB99" s="81"/>
      <c r="CC99" s="81"/>
    </row>
    <row r="100" spans="1:81" s="81" customFormat="1" ht="18.75">
      <c r="A100" s="114"/>
      <c r="C100" s="6" t="s">
        <v>37</v>
      </c>
      <c r="D100" s="81">
        <f>(D99-0.001)/0.999</f>
        <v>0</v>
      </c>
      <c r="E100" s="81">
        <f t="shared" ref="E100:BP100" si="158">(E99-0.001)/0.999</f>
        <v>1</v>
      </c>
      <c r="F100" s="81">
        <f t="shared" si="158"/>
        <v>1</v>
      </c>
      <c r="G100" s="81">
        <f t="shared" si="158"/>
        <v>1</v>
      </c>
      <c r="H100" s="81">
        <f t="shared" si="158"/>
        <v>1</v>
      </c>
      <c r="I100" s="81">
        <f t="shared" si="158"/>
        <v>1</v>
      </c>
      <c r="J100" s="81">
        <f t="shared" si="158"/>
        <v>1</v>
      </c>
      <c r="K100" s="81">
        <f t="shared" si="158"/>
        <v>1</v>
      </c>
      <c r="L100" s="81">
        <f t="shared" si="158"/>
        <v>1</v>
      </c>
      <c r="M100" s="81">
        <f t="shared" si="158"/>
        <v>1</v>
      </c>
      <c r="N100" s="81">
        <f t="shared" si="158"/>
        <v>1</v>
      </c>
      <c r="O100" s="81">
        <f t="shared" si="158"/>
        <v>1</v>
      </c>
      <c r="P100" s="81">
        <f t="shared" si="158"/>
        <v>1</v>
      </c>
      <c r="Q100" s="81">
        <f t="shared" si="158"/>
        <v>1</v>
      </c>
      <c r="R100" s="81">
        <f t="shared" si="158"/>
        <v>1</v>
      </c>
      <c r="S100" s="81">
        <f t="shared" si="158"/>
        <v>1</v>
      </c>
      <c r="T100" s="81">
        <f t="shared" si="158"/>
        <v>1</v>
      </c>
      <c r="U100" s="81">
        <f t="shared" si="158"/>
        <v>1</v>
      </c>
      <c r="V100" s="81">
        <f t="shared" si="158"/>
        <v>0</v>
      </c>
      <c r="W100" s="81">
        <f t="shared" si="158"/>
        <v>1</v>
      </c>
      <c r="X100" s="81">
        <f t="shared" si="158"/>
        <v>1</v>
      </c>
      <c r="Y100" s="81">
        <f t="shared" si="158"/>
        <v>1</v>
      </c>
      <c r="Z100" s="81">
        <f t="shared" si="158"/>
        <v>1</v>
      </c>
      <c r="AA100" s="81">
        <f t="shared" si="158"/>
        <v>1</v>
      </c>
      <c r="AB100" s="81">
        <f t="shared" si="158"/>
        <v>1</v>
      </c>
      <c r="AC100" s="81">
        <f t="shared" si="158"/>
        <v>1</v>
      </c>
      <c r="AD100" s="81">
        <f t="shared" si="158"/>
        <v>1</v>
      </c>
      <c r="AE100" s="81">
        <f t="shared" si="158"/>
        <v>1</v>
      </c>
      <c r="AF100" s="81">
        <f t="shared" si="158"/>
        <v>0</v>
      </c>
      <c r="AG100" s="81">
        <f t="shared" si="158"/>
        <v>1</v>
      </c>
      <c r="AH100" s="81">
        <f t="shared" si="158"/>
        <v>1</v>
      </c>
      <c r="AI100" s="81">
        <f t="shared" si="158"/>
        <v>1</v>
      </c>
      <c r="AJ100" s="81">
        <f t="shared" si="158"/>
        <v>1</v>
      </c>
      <c r="AK100" s="81">
        <f t="shared" si="158"/>
        <v>1</v>
      </c>
      <c r="AL100" s="81">
        <f t="shared" si="158"/>
        <v>1</v>
      </c>
      <c r="AM100" s="81">
        <f t="shared" si="158"/>
        <v>1</v>
      </c>
      <c r="AN100" s="81">
        <f t="shared" si="158"/>
        <v>1</v>
      </c>
      <c r="AO100" s="81">
        <f t="shared" si="158"/>
        <v>1</v>
      </c>
      <c r="AP100" s="81">
        <f t="shared" si="158"/>
        <v>1</v>
      </c>
      <c r="AQ100" s="81">
        <f t="shared" si="158"/>
        <v>1</v>
      </c>
      <c r="AR100" s="81">
        <f t="shared" si="158"/>
        <v>1</v>
      </c>
      <c r="AS100" s="81">
        <f t="shared" si="158"/>
        <v>1</v>
      </c>
      <c r="AT100" s="81">
        <f t="shared" si="158"/>
        <v>1</v>
      </c>
      <c r="AU100" s="81">
        <f t="shared" si="158"/>
        <v>1</v>
      </c>
      <c r="AV100" s="81">
        <f t="shared" si="158"/>
        <v>1</v>
      </c>
      <c r="AW100" s="81">
        <f t="shared" si="158"/>
        <v>1</v>
      </c>
      <c r="AX100" s="81">
        <f t="shared" si="158"/>
        <v>1</v>
      </c>
      <c r="AY100" s="81">
        <f t="shared" si="158"/>
        <v>1</v>
      </c>
      <c r="AZ100" s="81">
        <f t="shared" si="158"/>
        <v>1</v>
      </c>
      <c r="BA100" s="81">
        <f t="shared" si="158"/>
        <v>1</v>
      </c>
      <c r="BB100" s="81">
        <f t="shared" si="158"/>
        <v>1</v>
      </c>
      <c r="BC100" s="81">
        <f t="shared" si="158"/>
        <v>1</v>
      </c>
      <c r="BD100" s="81">
        <f t="shared" si="158"/>
        <v>1</v>
      </c>
      <c r="BE100" s="81">
        <f t="shared" si="158"/>
        <v>1</v>
      </c>
      <c r="BF100" s="81">
        <f t="shared" si="158"/>
        <v>0</v>
      </c>
      <c r="BG100" s="81">
        <f t="shared" si="158"/>
        <v>1</v>
      </c>
      <c r="BH100" s="81">
        <f t="shared" si="158"/>
        <v>1</v>
      </c>
      <c r="BI100" s="81">
        <f t="shared" si="158"/>
        <v>1</v>
      </c>
      <c r="BJ100" s="81">
        <f t="shared" si="158"/>
        <v>0</v>
      </c>
      <c r="BK100" s="81">
        <f t="shared" si="158"/>
        <v>1</v>
      </c>
      <c r="BL100" s="81">
        <f t="shared" si="158"/>
        <v>1</v>
      </c>
      <c r="BM100" s="81">
        <f t="shared" si="158"/>
        <v>1</v>
      </c>
      <c r="BN100" s="81">
        <f t="shared" si="158"/>
        <v>1</v>
      </c>
      <c r="BO100" s="81">
        <f t="shared" si="158"/>
        <v>1</v>
      </c>
      <c r="BP100" s="81">
        <f t="shared" si="158"/>
        <v>1</v>
      </c>
      <c r="BQ100" s="81">
        <f t="shared" ref="BQ100:BW100" si="159">(BQ99-0.001)/0.999</f>
        <v>1</v>
      </c>
      <c r="BR100" s="81">
        <f t="shared" si="159"/>
        <v>1</v>
      </c>
      <c r="BS100" s="81">
        <f t="shared" si="159"/>
        <v>1</v>
      </c>
      <c r="BT100" s="81">
        <f t="shared" si="159"/>
        <v>1</v>
      </c>
      <c r="BU100" s="81">
        <f t="shared" si="159"/>
        <v>1</v>
      </c>
      <c r="BV100" s="81">
        <f t="shared" si="159"/>
        <v>1</v>
      </c>
      <c r="BW100" s="81">
        <f t="shared" si="159"/>
        <v>1</v>
      </c>
      <c r="BZ100" s="81">
        <f t="shared" si="12"/>
        <v>67</v>
      </c>
    </row>
    <row r="101" spans="1:81" s="81" customFormat="1" ht="18.75">
      <c r="A101" s="114"/>
      <c r="C101" s="6" t="s">
        <v>38</v>
      </c>
      <c r="D101" s="81">
        <f>D100/67</f>
        <v>0</v>
      </c>
      <c r="E101" s="81">
        <f t="shared" ref="E101:BP101" si="160">E100/67</f>
        <v>1.4925373134328358E-2</v>
      </c>
      <c r="F101" s="81">
        <f t="shared" si="160"/>
        <v>1.4925373134328358E-2</v>
      </c>
      <c r="G101" s="81">
        <f t="shared" si="160"/>
        <v>1.4925373134328358E-2</v>
      </c>
      <c r="H101" s="81">
        <f t="shared" si="160"/>
        <v>1.4925373134328358E-2</v>
      </c>
      <c r="I101" s="81">
        <f t="shared" si="160"/>
        <v>1.4925373134328358E-2</v>
      </c>
      <c r="J101" s="81">
        <f t="shared" si="160"/>
        <v>1.4925373134328358E-2</v>
      </c>
      <c r="K101" s="81">
        <f t="shared" si="160"/>
        <v>1.4925373134328358E-2</v>
      </c>
      <c r="L101" s="81">
        <f t="shared" si="160"/>
        <v>1.4925373134328358E-2</v>
      </c>
      <c r="M101" s="81">
        <f t="shared" si="160"/>
        <v>1.4925373134328358E-2</v>
      </c>
      <c r="N101" s="81">
        <f t="shared" si="160"/>
        <v>1.4925373134328358E-2</v>
      </c>
      <c r="O101" s="81">
        <f t="shared" si="160"/>
        <v>1.4925373134328358E-2</v>
      </c>
      <c r="P101" s="81">
        <f t="shared" si="160"/>
        <v>1.4925373134328358E-2</v>
      </c>
      <c r="Q101" s="81">
        <f t="shared" si="160"/>
        <v>1.4925373134328358E-2</v>
      </c>
      <c r="R101" s="81">
        <f t="shared" si="160"/>
        <v>1.4925373134328358E-2</v>
      </c>
      <c r="S101" s="81">
        <f t="shared" si="160"/>
        <v>1.4925373134328358E-2</v>
      </c>
      <c r="T101" s="81">
        <f t="shared" si="160"/>
        <v>1.4925373134328358E-2</v>
      </c>
      <c r="U101" s="81">
        <f t="shared" si="160"/>
        <v>1.4925373134328358E-2</v>
      </c>
      <c r="V101" s="81">
        <f t="shared" si="160"/>
        <v>0</v>
      </c>
      <c r="W101" s="81">
        <f t="shared" si="160"/>
        <v>1.4925373134328358E-2</v>
      </c>
      <c r="X101" s="81">
        <f t="shared" si="160"/>
        <v>1.4925373134328358E-2</v>
      </c>
      <c r="Y101" s="81">
        <f t="shared" si="160"/>
        <v>1.4925373134328358E-2</v>
      </c>
      <c r="Z101" s="81">
        <f t="shared" si="160"/>
        <v>1.4925373134328358E-2</v>
      </c>
      <c r="AA101" s="81">
        <f t="shared" si="160"/>
        <v>1.4925373134328358E-2</v>
      </c>
      <c r="AB101" s="81">
        <f t="shared" si="160"/>
        <v>1.4925373134328358E-2</v>
      </c>
      <c r="AC101" s="81">
        <f t="shared" si="160"/>
        <v>1.4925373134328358E-2</v>
      </c>
      <c r="AD101" s="81">
        <f t="shared" si="160"/>
        <v>1.4925373134328358E-2</v>
      </c>
      <c r="AE101" s="81">
        <f t="shared" si="160"/>
        <v>1.4925373134328358E-2</v>
      </c>
      <c r="AF101" s="81">
        <f t="shared" si="160"/>
        <v>0</v>
      </c>
      <c r="AG101" s="81">
        <f t="shared" si="160"/>
        <v>1.4925373134328358E-2</v>
      </c>
      <c r="AH101" s="81">
        <f t="shared" si="160"/>
        <v>1.4925373134328358E-2</v>
      </c>
      <c r="AI101" s="81">
        <f t="shared" si="160"/>
        <v>1.4925373134328358E-2</v>
      </c>
      <c r="AJ101" s="81">
        <f t="shared" si="160"/>
        <v>1.4925373134328358E-2</v>
      </c>
      <c r="AK101" s="81">
        <f t="shared" si="160"/>
        <v>1.4925373134328358E-2</v>
      </c>
      <c r="AL101" s="81">
        <f t="shared" si="160"/>
        <v>1.4925373134328358E-2</v>
      </c>
      <c r="AM101" s="81">
        <f t="shared" si="160"/>
        <v>1.4925373134328358E-2</v>
      </c>
      <c r="AN101" s="81">
        <f t="shared" si="160"/>
        <v>1.4925373134328358E-2</v>
      </c>
      <c r="AO101" s="81">
        <f t="shared" si="160"/>
        <v>1.4925373134328358E-2</v>
      </c>
      <c r="AP101" s="81">
        <f t="shared" si="160"/>
        <v>1.4925373134328358E-2</v>
      </c>
      <c r="AQ101" s="81">
        <f t="shared" si="160"/>
        <v>1.4925373134328358E-2</v>
      </c>
      <c r="AR101" s="81">
        <f t="shared" si="160"/>
        <v>1.4925373134328358E-2</v>
      </c>
      <c r="AS101" s="81">
        <f t="shared" si="160"/>
        <v>1.4925373134328358E-2</v>
      </c>
      <c r="AT101" s="81">
        <f t="shared" si="160"/>
        <v>1.4925373134328358E-2</v>
      </c>
      <c r="AU101" s="81">
        <f t="shared" si="160"/>
        <v>1.4925373134328358E-2</v>
      </c>
      <c r="AV101" s="81">
        <f t="shared" si="160"/>
        <v>1.4925373134328358E-2</v>
      </c>
      <c r="AW101" s="81">
        <f t="shared" si="160"/>
        <v>1.4925373134328358E-2</v>
      </c>
      <c r="AX101" s="81">
        <f t="shared" si="160"/>
        <v>1.4925373134328358E-2</v>
      </c>
      <c r="AY101" s="81">
        <f t="shared" si="160"/>
        <v>1.4925373134328358E-2</v>
      </c>
      <c r="AZ101" s="81">
        <f t="shared" si="160"/>
        <v>1.4925373134328358E-2</v>
      </c>
      <c r="BA101" s="81">
        <f t="shared" si="160"/>
        <v>1.4925373134328358E-2</v>
      </c>
      <c r="BB101" s="81">
        <f t="shared" si="160"/>
        <v>1.4925373134328358E-2</v>
      </c>
      <c r="BC101" s="81">
        <f t="shared" si="160"/>
        <v>1.4925373134328358E-2</v>
      </c>
      <c r="BD101" s="81">
        <f t="shared" si="160"/>
        <v>1.4925373134328358E-2</v>
      </c>
      <c r="BE101" s="81">
        <f t="shared" si="160"/>
        <v>1.4925373134328358E-2</v>
      </c>
      <c r="BF101" s="81">
        <f t="shared" si="160"/>
        <v>0</v>
      </c>
      <c r="BG101" s="81">
        <f t="shared" si="160"/>
        <v>1.4925373134328358E-2</v>
      </c>
      <c r="BH101" s="81">
        <f t="shared" si="160"/>
        <v>1.4925373134328358E-2</v>
      </c>
      <c r="BI101" s="81">
        <f t="shared" si="160"/>
        <v>1.4925373134328358E-2</v>
      </c>
      <c r="BJ101" s="81">
        <f t="shared" si="160"/>
        <v>0</v>
      </c>
      <c r="BK101" s="81">
        <f t="shared" si="160"/>
        <v>1.4925373134328358E-2</v>
      </c>
      <c r="BL101" s="81">
        <f t="shared" si="160"/>
        <v>1.4925373134328358E-2</v>
      </c>
      <c r="BM101" s="81">
        <f t="shared" si="160"/>
        <v>1.4925373134328358E-2</v>
      </c>
      <c r="BN101" s="81">
        <f t="shared" si="160"/>
        <v>1.4925373134328358E-2</v>
      </c>
      <c r="BO101" s="81">
        <f t="shared" si="160"/>
        <v>1.4925373134328358E-2</v>
      </c>
      <c r="BP101" s="81">
        <f t="shared" si="160"/>
        <v>1.4925373134328358E-2</v>
      </c>
      <c r="BQ101" s="81">
        <f t="shared" ref="BQ101:BW101" si="161">BQ100/67</f>
        <v>1.4925373134328358E-2</v>
      </c>
      <c r="BR101" s="81">
        <f t="shared" si="161"/>
        <v>1.4925373134328358E-2</v>
      </c>
      <c r="BS101" s="81">
        <f t="shared" si="161"/>
        <v>1.4925373134328358E-2</v>
      </c>
      <c r="BT101" s="81">
        <f t="shared" si="161"/>
        <v>1.4925373134328358E-2</v>
      </c>
      <c r="BU101" s="81">
        <f t="shared" si="161"/>
        <v>1.4925373134328358E-2</v>
      </c>
      <c r="BV101" s="81">
        <f t="shared" si="161"/>
        <v>1.4925373134328358E-2</v>
      </c>
      <c r="BW101" s="81">
        <f t="shared" si="161"/>
        <v>1.4925373134328358E-2</v>
      </c>
    </row>
    <row r="102" spans="1:81" s="81" customFormat="1" ht="18.75">
      <c r="A102" s="114"/>
      <c r="C102" s="6" t="s">
        <v>39</v>
      </c>
      <c r="D102" s="81">
        <v>0</v>
      </c>
      <c r="E102" s="81">
        <f t="shared" ref="E102:BP102" si="162">LN(E101)</f>
        <v>-4.2046926193909657</v>
      </c>
      <c r="F102" s="81">
        <f t="shared" si="162"/>
        <v>-4.2046926193909657</v>
      </c>
      <c r="G102" s="81">
        <f t="shared" si="162"/>
        <v>-4.2046926193909657</v>
      </c>
      <c r="H102" s="81">
        <f t="shared" si="162"/>
        <v>-4.2046926193909657</v>
      </c>
      <c r="I102" s="81">
        <f t="shared" si="162"/>
        <v>-4.2046926193909657</v>
      </c>
      <c r="J102" s="81">
        <f t="shared" si="162"/>
        <v>-4.2046926193909657</v>
      </c>
      <c r="K102" s="81">
        <f t="shared" si="162"/>
        <v>-4.2046926193909657</v>
      </c>
      <c r="L102" s="81">
        <f t="shared" si="162"/>
        <v>-4.2046926193909657</v>
      </c>
      <c r="M102" s="81">
        <f t="shared" si="162"/>
        <v>-4.2046926193909657</v>
      </c>
      <c r="N102" s="81">
        <f t="shared" si="162"/>
        <v>-4.2046926193909657</v>
      </c>
      <c r="O102" s="81">
        <f t="shared" si="162"/>
        <v>-4.2046926193909657</v>
      </c>
      <c r="P102" s="81">
        <f t="shared" si="162"/>
        <v>-4.2046926193909657</v>
      </c>
      <c r="Q102" s="81">
        <f t="shared" si="162"/>
        <v>-4.2046926193909657</v>
      </c>
      <c r="R102" s="81">
        <f t="shared" si="162"/>
        <v>-4.2046926193909657</v>
      </c>
      <c r="S102" s="81">
        <f t="shared" si="162"/>
        <v>-4.2046926193909657</v>
      </c>
      <c r="T102" s="81">
        <f t="shared" si="162"/>
        <v>-4.2046926193909657</v>
      </c>
      <c r="U102" s="81">
        <f t="shared" si="162"/>
        <v>-4.2046926193909657</v>
      </c>
      <c r="V102" s="81">
        <v>0</v>
      </c>
      <c r="W102" s="81">
        <f t="shared" si="162"/>
        <v>-4.2046926193909657</v>
      </c>
      <c r="X102" s="81">
        <f t="shared" si="162"/>
        <v>-4.2046926193909657</v>
      </c>
      <c r="Y102" s="81">
        <f t="shared" si="162"/>
        <v>-4.2046926193909657</v>
      </c>
      <c r="Z102" s="81">
        <f t="shared" si="162"/>
        <v>-4.2046926193909657</v>
      </c>
      <c r="AA102" s="81">
        <f t="shared" si="162"/>
        <v>-4.2046926193909657</v>
      </c>
      <c r="AB102" s="81">
        <f t="shared" si="162"/>
        <v>-4.2046926193909657</v>
      </c>
      <c r="AC102" s="81">
        <f t="shared" si="162"/>
        <v>-4.2046926193909657</v>
      </c>
      <c r="AD102" s="81">
        <f t="shared" si="162"/>
        <v>-4.2046926193909657</v>
      </c>
      <c r="AE102" s="81">
        <f t="shared" si="162"/>
        <v>-4.2046926193909657</v>
      </c>
      <c r="AF102" s="81">
        <v>0</v>
      </c>
      <c r="AG102" s="81">
        <f t="shared" si="162"/>
        <v>-4.2046926193909657</v>
      </c>
      <c r="AH102" s="81">
        <f t="shared" si="162"/>
        <v>-4.2046926193909657</v>
      </c>
      <c r="AI102" s="81">
        <f t="shared" si="162"/>
        <v>-4.2046926193909657</v>
      </c>
      <c r="AJ102" s="81">
        <f t="shared" si="162"/>
        <v>-4.2046926193909657</v>
      </c>
      <c r="AK102" s="81">
        <f t="shared" si="162"/>
        <v>-4.2046926193909657</v>
      </c>
      <c r="AL102" s="81">
        <f t="shared" si="162"/>
        <v>-4.2046926193909657</v>
      </c>
      <c r="AM102" s="81">
        <f t="shared" si="162"/>
        <v>-4.2046926193909657</v>
      </c>
      <c r="AN102" s="81">
        <f t="shared" si="162"/>
        <v>-4.2046926193909657</v>
      </c>
      <c r="AO102" s="81">
        <f t="shared" si="162"/>
        <v>-4.2046926193909657</v>
      </c>
      <c r="AP102" s="81">
        <f t="shared" si="162"/>
        <v>-4.2046926193909657</v>
      </c>
      <c r="AQ102" s="81">
        <f t="shared" si="162"/>
        <v>-4.2046926193909657</v>
      </c>
      <c r="AR102" s="81">
        <f t="shared" si="162"/>
        <v>-4.2046926193909657</v>
      </c>
      <c r="AS102" s="81">
        <f t="shared" si="162"/>
        <v>-4.2046926193909657</v>
      </c>
      <c r="AT102" s="81">
        <f t="shared" si="162"/>
        <v>-4.2046926193909657</v>
      </c>
      <c r="AU102" s="81">
        <f t="shared" si="162"/>
        <v>-4.2046926193909657</v>
      </c>
      <c r="AV102" s="81">
        <f t="shared" si="162"/>
        <v>-4.2046926193909657</v>
      </c>
      <c r="AW102" s="81">
        <f t="shared" si="162"/>
        <v>-4.2046926193909657</v>
      </c>
      <c r="AX102" s="81">
        <f t="shared" si="162"/>
        <v>-4.2046926193909657</v>
      </c>
      <c r="AY102" s="81">
        <f t="shared" si="162"/>
        <v>-4.2046926193909657</v>
      </c>
      <c r="AZ102" s="81">
        <f t="shared" si="162"/>
        <v>-4.2046926193909657</v>
      </c>
      <c r="BA102" s="81">
        <f t="shared" si="162"/>
        <v>-4.2046926193909657</v>
      </c>
      <c r="BB102" s="81">
        <f t="shared" si="162"/>
        <v>-4.2046926193909657</v>
      </c>
      <c r="BC102" s="81">
        <f t="shared" si="162"/>
        <v>-4.2046926193909657</v>
      </c>
      <c r="BD102" s="81">
        <f t="shared" si="162"/>
        <v>-4.2046926193909657</v>
      </c>
      <c r="BE102" s="81">
        <f t="shared" si="162"/>
        <v>-4.2046926193909657</v>
      </c>
      <c r="BF102" s="81">
        <v>0</v>
      </c>
      <c r="BG102" s="81">
        <f t="shared" si="162"/>
        <v>-4.2046926193909657</v>
      </c>
      <c r="BH102" s="81">
        <f t="shared" si="162"/>
        <v>-4.2046926193909657</v>
      </c>
      <c r="BI102" s="81">
        <f t="shared" si="162"/>
        <v>-4.2046926193909657</v>
      </c>
      <c r="BJ102" s="81">
        <v>0</v>
      </c>
      <c r="BK102" s="81">
        <f t="shared" si="162"/>
        <v>-4.2046926193909657</v>
      </c>
      <c r="BL102" s="81">
        <f t="shared" si="162"/>
        <v>-4.2046926193909657</v>
      </c>
      <c r="BM102" s="81">
        <f t="shared" si="162"/>
        <v>-4.2046926193909657</v>
      </c>
      <c r="BN102" s="81">
        <f t="shared" si="162"/>
        <v>-4.2046926193909657</v>
      </c>
      <c r="BO102" s="81">
        <f t="shared" si="162"/>
        <v>-4.2046926193909657</v>
      </c>
      <c r="BP102" s="81">
        <f t="shared" si="162"/>
        <v>-4.2046926193909657</v>
      </c>
      <c r="BQ102" s="81">
        <f t="shared" ref="BQ102:BW102" si="163">LN(BQ101)</f>
        <v>-4.2046926193909657</v>
      </c>
      <c r="BR102" s="81">
        <f t="shared" si="163"/>
        <v>-4.2046926193909657</v>
      </c>
      <c r="BS102" s="81">
        <f t="shared" si="163"/>
        <v>-4.2046926193909657</v>
      </c>
      <c r="BT102" s="81">
        <f t="shared" si="163"/>
        <v>-4.2046926193909657</v>
      </c>
      <c r="BU102" s="81">
        <f t="shared" si="163"/>
        <v>-4.2046926193909657</v>
      </c>
      <c r="BV102" s="81">
        <f t="shared" si="163"/>
        <v>-4.2046926193909657</v>
      </c>
      <c r="BW102" s="81">
        <f t="shared" si="163"/>
        <v>-4.2046926193909657</v>
      </c>
    </row>
    <row r="103" spans="1:81" s="81" customFormat="1">
      <c r="A103" s="114"/>
      <c r="C103" s="6" t="s">
        <v>244</v>
      </c>
      <c r="D103" s="81">
        <f>-D101*D102</f>
        <v>0</v>
      </c>
      <c r="E103" s="81">
        <f t="shared" ref="E103:BP103" si="164">-E101*E102</f>
        <v>6.2756606259566652E-2</v>
      </c>
      <c r="F103" s="81">
        <f t="shared" si="164"/>
        <v>6.2756606259566652E-2</v>
      </c>
      <c r="G103" s="81">
        <f t="shared" si="164"/>
        <v>6.2756606259566652E-2</v>
      </c>
      <c r="H103" s="81">
        <f t="shared" si="164"/>
        <v>6.2756606259566652E-2</v>
      </c>
      <c r="I103" s="81">
        <f t="shared" si="164"/>
        <v>6.2756606259566652E-2</v>
      </c>
      <c r="J103" s="81">
        <f t="shared" si="164"/>
        <v>6.2756606259566652E-2</v>
      </c>
      <c r="K103" s="81">
        <f t="shared" si="164"/>
        <v>6.2756606259566652E-2</v>
      </c>
      <c r="L103" s="81">
        <f t="shared" si="164"/>
        <v>6.2756606259566652E-2</v>
      </c>
      <c r="M103" s="81">
        <f t="shared" si="164"/>
        <v>6.2756606259566652E-2</v>
      </c>
      <c r="N103" s="81">
        <f t="shared" si="164"/>
        <v>6.2756606259566652E-2</v>
      </c>
      <c r="O103" s="81">
        <f t="shared" si="164"/>
        <v>6.2756606259566652E-2</v>
      </c>
      <c r="P103" s="81">
        <f t="shared" si="164"/>
        <v>6.2756606259566652E-2</v>
      </c>
      <c r="Q103" s="81">
        <f t="shared" si="164"/>
        <v>6.2756606259566652E-2</v>
      </c>
      <c r="R103" s="81">
        <f t="shared" si="164"/>
        <v>6.2756606259566652E-2</v>
      </c>
      <c r="S103" s="81">
        <f t="shared" si="164"/>
        <v>6.2756606259566652E-2</v>
      </c>
      <c r="T103" s="81">
        <f t="shared" si="164"/>
        <v>6.2756606259566652E-2</v>
      </c>
      <c r="U103" s="81">
        <f t="shared" si="164"/>
        <v>6.2756606259566652E-2</v>
      </c>
      <c r="V103" s="81">
        <f t="shared" si="164"/>
        <v>0</v>
      </c>
      <c r="W103" s="81">
        <f t="shared" si="164"/>
        <v>6.2756606259566652E-2</v>
      </c>
      <c r="X103" s="81">
        <f t="shared" si="164"/>
        <v>6.2756606259566652E-2</v>
      </c>
      <c r="Y103" s="81">
        <f t="shared" si="164"/>
        <v>6.2756606259566652E-2</v>
      </c>
      <c r="Z103" s="81">
        <f t="shared" si="164"/>
        <v>6.2756606259566652E-2</v>
      </c>
      <c r="AA103" s="81">
        <f t="shared" si="164"/>
        <v>6.2756606259566652E-2</v>
      </c>
      <c r="AB103" s="81">
        <f t="shared" si="164"/>
        <v>6.2756606259566652E-2</v>
      </c>
      <c r="AC103" s="81">
        <f t="shared" si="164"/>
        <v>6.2756606259566652E-2</v>
      </c>
      <c r="AD103" s="81">
        <f t="shared" si="164"/>
        <v>6.2756606259566652E-2</v>
      </c>
      <c r="AE103" s="81">
        <f t="shared" si="164"/>
        <v>6.2756606259566652E-2</v>
      </c>
      <c r="AF103" s="81">
        <f t="shared" si="164"/>
        <v>0</v>
      </c>
      <c r="AG103" s="81">
        <f t="shared" si="164"/>
        <v>6.2756606259566652E-2</v>
      </c>
      <c r="AH103" s="81">
        <f t="shared" si="164"/>
        <v>6.2756606259566652E-2</v>
      </c>
      <c r="AI103" s="81">
        <f t="shared" si="164"/>
        <v>6.2756606259566652E-2</v>
      </c>
      <c r="AJ103" s="81">
        <f t="shared" si="164"/>
        <v>6.2756606259566652E-2</v>
      </c>
      <c r="AK103" s="81">
        <f t="shared" si="164"/>
        <v>6.2756606259566652E-2</v>
      </c>
      <c r="AL103" s="81">
        <f t="shared" si="164"/>
        <v>6.2756606259566652E-2</v>
      </c>
      <c r="AM103" s="81">
        <f t="shared" si="164"/>
        <v>6.2756606259566652E-2</v>
      </c>
      <c r="AN103" s="81">
        <f t="shared" si="164"/>
        <v>6.2756606259566652E-2</v>
      </c>
      <c r="AO103" s="81">
        <f t="shared" si="164"/>
        <v>6.2756606259566652E-2</v>
      </c>
      <c r="AP103" s="81">
        <f t="shared" si="164"/>
        <v>6.2756606259566652E-2</v>
      </c>
      <c r="AQ103" s="81">
        <f t="shared" si="164"/>
        <v>6.2756606259566652E-2</v>
      </c>
      <c r="AR103" s="81">
        <f t="shared" si="164"/>
        <v>6.2756606259566652E-2</v>
      </c>
      <c r="AS103" s="81">
        <f t="shared" si="164"/>
        <v>6.2756606259566652E-2</v>
      </c>
      <c r="AT103" s="81">
        <f t="shared" si="164"/>
        <v>6.2756606259566652E-2</v>
      </c>
      <c r="AU103" s="81">
        <f t="shared" si="164"/>
        <v>6.2756606259566652E-2</v>
      </c>
      <c r="AV103" s="81">
        <f t="shared" si="164"/>
        <v>6.2756606259566652E-2</v>
      </c>
      <c r="AW103" s="81">
        <f t="shared" si="164"/>
        <v>6.2756606259566652E-2</v>
      </c>
      <c r="AX103" s="81">
        <f t="shared" si="164"/>
        <v>6.2756606259566652E-2</v>
      </c>
      <c r="AY103" s="81">
        <f t="shared" si="164"/>
        <v>6.2756606259566652E-2</v>
      </c>
      <c r="AZ103" s="81">
        <f t="shared" si="164"/>
        <v>6.2756606259566652E-2</v>
      </c>
      <c r="BA103" s="81">
        <f t="shared" si="164"/>
        <v>6.2756606259566652E-2</v>
      </c>
      <c r="BB103" s="81">
        <f t="shared" si="164"/>
        <v>6.2756606259566652E-2</v>
      </c>
      <c r="BC103" s="81">
        <f t="shared" si="164"/>
        <v>6.2756606259566652E-2</v>
      </c>
      <c r="BD103" s="81">
        <f t="shared" si="164"/>
        <v>6.2756606259566652E-2</v>
      </c>
      <c r="BE103" s="81">
        <f t="shared" si="164"/>
        <v>6.2756606259566652E-2</v>
      </c>
      <c r="BF103" s="81">
        <f t="shared" si="164"/>
        <v>0</v>
      </c>
      <c r="BG103" s="81">
        <f t="shared" si="164"/>
        <v>6.2756606259566652E-2</v>
      </c>
      <c r="BH103" s="81">
        <f t="shared" si="164"/>
        <v>6.2756606259566652E-2</v>
      </c>
      <c r="BI103" s="81">
        <f t="shared" si="164"/>
        <v>6.2756606259566652E-2</v>
      </c>
      <c r="BJ103" s="81">
        <f t="shared" si="164"/>
        <v>0</v>
      </c>
      <c r="BK103" s="81">
        <f t="shared" si="164"/>
        <v>6.2756606259566652E-2</v>
      </c>
      <c r="BL103" s="81">
        <f t="shared" si="164"/>
        <v>6.2756606259566652E-2</v>
      </c>
      <c r="BM103" s="81">
        <f t="shared" si="164"/>
        <v>6.2756606259566652E-2</v>
      </c>
      <c r="BN103" s="81">
        <f t="shared" si="164"/>
        <v>6.2756606259566652E-2</v>
      </c>
      <c r="BO103" s="81">
        <f t="shared" si="164"/>
        <v>6.2756606259566652E-2</v>
      </c>
      <c r="BP103" s="81">
        <f t="shared" si="164"/>
        <v>6.2756606259566652E-2</v>
      </c>
      <c r="BQ103" s="81">
        <f t="shared" ref="BQ103:BW103" si="165">-BQ101*BQ102</f>
        <v>6.2756606259566652E-2</v>
      </c>
      <c r="BR103" s="81">
        <f t="shared" si="165"/>
        <v>6.2756606259566652E-2</v>
      </c>
      <c r="BS103" s="81">
        <f t="shared" si="165"/>
        <v>6.2756606259566652E-2</v>
      </c>
      <c r="BT103" s="81">
        <f t="shared" si="165"/>
        <v>6.2756606259566652E-2</v>
      </c>
      <c r="BU103" s="81">
        <f t="shared" si="165"/>
        <v>6.2756606259566652E-2</v>
      </c>
      <c r="BV103" s="81">
        <f t="shared" si="165"/>
        <v>6.2756606259566652E-2</v>
      </c>
      <c r="BW103" s="81">
        <f t="shared" si="165"/>
        <v>6.2756606259566652E-2</v>
      </c>
      <c r="CA103" s="81">
        <f t="shared" si="115"/>
        <v>4.2046926193909684</v>
      </c>
      <c r="CB103" s="81">
        <f t="shared" si="116"/>
        <v>0.98317068000890617</v>
      </c>
      <c r="CC103" s="81">
        <f t="shared" si="117"/>
        <v>3.5293705598952569E-3</v>
      </c>
    </row>
    <row r="104" spans="1:81" ht="28.5">
      <c r="A104" s="114"/>
      <c r="B104" s="92" t="s">
        <v>93</v>
      </c>
      <c r="C104" s="92" t="s">
        <v>53</v>
      </c>
      <c r="D104" s="81">
        <v>1</v>
      </c>
      <c r="E104" s="81">
        <v>1</v>
      </c>
      <c r="F104" s="81">
        <v>1</v>
      </c>
      <c r="G104" s="81">
        <v>1</v>
      </c>
      <c r="H104" s="81">
        <v>1</v>
      </c>
      <c r="I104" s="81">
        <v>1</v>
      </c>
      <c r="J104" s="81">
        <v>1</v>
      </c>
      <c r="K104" s="81">
        <v>1</v>
      </c>
      <c r="L104" s="81">
        <v>1</v>
      </c>
      <c r="M104" s="81">
        <v>1</v>
      </c>
      <c r="N104" s="81">
        <v>1</v>
      </c>
      <c r="O104" s="81">
        <v>1E-3</v>
      </c>
      <c r="P104" s="81">
        <v>1E-3</v>
      </c>
      <c r="Q104" s="81">
        <v>1E-3</v>
      </c>
      <c r="R104" s="81">
        <v>1E-3</v>
      </c>
      <c r="S104" s="81">
        <v>1E-3</v>
      </c>
      <c r="T104" s="81">
        <v>1E-3</v>
      </c>
      <c r="U104" s="81">
        <v>1E-3</v>
      </c>
      <c r="V104" s="81">
        <v>1E-3</v>
      </c>
      <c r="W104" s="81">
        <v>1</v>
      </c>
      <c r="X104" s="81">
        <v>1</v>
      </c>
      <c r="Y104" s="81">
        <v>1</v>
      </c>
      <c r="Z104" s="81">
        <v>1</v>
      </c>
      <c r="AA104" s="81">
        <v>1</v>
      </c>
      <c r="AB104" s="81">
        <v>1</v>
      </c>
      <c r="AC104" s="81">
        <v>1</v>
      </c>
      <c r="AD104" s="81">
        <v>1</v>
      </c>
      <c r="AE104" s="81">
        <v>1</v>
      </c>
      <c r="AF104" s="81">
        <v>1E-3</v>
      </c>
      <c r="AG104" s="81">
        <v>1</v>
      </c>
      <c r="AH104" s="81">
        <v>1</v>
      </c>
      <c r="AI104" s="81">
        <v>1</v>
      </c>
      <c r="AJ104" s="81">
        <v>1</v>
      </c>
      <c r="AK104" s="81">
        <v>1</v>
      </c>
      <c r="AL104" s="81">
        <v>1</v>
      </c>
      <c r="AM104" s="81">
        <v>1</v>
      </c>
      <c r="AN104" s="81">
        <v>1</v>
      </c>
      <c r="AO104" s="81">
        <v>1</v>
      </c>
      <c r="AP104" s="81">
        <v>1</v>
      </c>
      <c r="AQ104" s="81">
        <v>1</v>
      </c>
      <c r="AR104" s="81">
        <v>1</v>
      </c>
      <c r="AS104" s="81">
        <v>1</v>
      </c>
      <c r="AT104" s="81">
        <v>1</v>
      </c>
      <c r="AU104" s="81">
        <v>1</v>
      </c>
      <c r="AV104" s="81">
        <v>1</v>
      </c>
      <c r="AW104" s="81">
        <v>1</v>
      </c>
      <c r="AX104" s="81">
        <v>1</v>
      </c>
      <c r="AY104" s="81">
        <v>1</v>
      </c>
      <c r="AZ104" s="81">
        <v>1</v>
      </c>
      <c r="BA104" s="81">
        <v>1</v>
      </c>
      <c r="BB104" s="81">
        <v>1</v>
      </c>
      <c r="BC104" s="81">
        <v>1</v>
      </c>
      <c r="BD104" s="81">
        <v>1</v>
      </c>
      <c r="BE104" s="81">
        <v>1E-3</v>
      </c>
      <c r="BF104" s="81">
        <v>1</v>
      </c>
      <c r="BG104" s="81">
        <v>1</v>
      </c>
      <c r="BH104" s="81">
        <v>1</v>
      </c>
      <c r="BI104" s="81">
        <v>1</v>
      </c>
      <c r="BJ104" s="81">
        <v>1</v>
      </c>
      <c r="BK104" s="81">
        <v>1</v>
      </c>
      <c r="BL104" s="81">
        <v>1</v>
      </c>
      <c r="BM104" s="81">
        <v>1</v>
      </c>
      <c r="BN104" s="81">
        <v>1</v>
      </c>
      <c r="BO104" s="81">
        <v>1</v>
      </c>
      <c r="BP104" s="81">
        <v>1</v>
      </c>
      <c r="BQ104" s="81">
        <v>1</v>
      </c>
      <c r="BR104" s="81">
        <v>1</v>
      </c>
      <c r="BS104" s="81">
        <v>1</v>
      </c>
      <c r="BT104" s="81">
        <v>1</v>
      </c>
      <c r="BU104" s="81">
        <v>1</v>
      </c>
      <c r="BV104" s="81">
        <v>1</v>
      </c>
      <c r="BW104" s="81">
        <v>1</v>
      </c>
      <c r="BX104" s="81">
        <f t="shared" si="8"/>
        <v>1</v>
      </c>
      <c r="BY104" s="81">
        <f t="shared" si="9"/>
        <v>1E-3</v>
      </c>
      <c r="BZ104" s="81"/>
      <c r="CA104" s="81"/>
      <c r="CB104" s="81"/>
      <c r="CC104" s="81"/>
    </row>
    <row r="105" spans="1:81" s="81" customFormat="1" ht="18.75">
      <c r="A105" s="114"/>
      <c r="C105" s="6" t="s">
        <v>37</v>
      </c>
      <c r="D105" s="81">
        <f>(D104-0.001)/0.999</f>
        <v>1</v>
      </c>
      <c r="E105" s="81">
        <f t="shared" ref="E105:BP105" si="166">(E104-0.001)/0.999</f>
        <v>1</v>
      </c>
      <c r="F105" s="81">
        <f t="shared" si="166"/>
        <v>1</v>
      </c>
      <c r="G105" s="81">
        <f t="shared" si="166"/>
        <v>1</v>
      </c>
      <c r="H105" s="81">
        <f t="shared" si="166"/>
        <v>1</v>
      </c>
      <c r="I105" s="81">
        <f t="shared" si="166"/>
        <v>1</v>
      </c>
      <c r="J105" s="81">
        <f t="shared" si="166"/>
        <v>1</v>
      </c>
      <c r="K105" s="81">
        <f t="shared" si="166"/>
        <v>1</v>
      </c>
      <c r="L105" s="81">
        <f t="shared" si="166"/>
        <v>1</v>
      </c>
      <c r="M105" s="81">
        <f t="shared" si="166"/>
        <v>1</v>
      </c>
      <c r="N105" s="81">
        <f t="shared" si="166"/>
        <v>1</v>
      </c>
      <c r="O105" s="81">
        <f t="shared" si="166"/>
        <v>0</v>
      </c>
      <c r="P105" s="81">
        <f t="shared" si="166"/>
        <v>0</v>
      </c>
      <c r="Q105" s="81">
        <f t="shared" si="166"/>
        <v>0</v>
      </c>
      <c r="R105" s="81">
        <f t="shared" si="166"/>
        <v>0</v>
      </c>
      <c r="S105" s="81">
        <f t="shared" si="166"/>
        <v>0</v>
      </c>
      <c r="T105" s="81">
        <f t="shared" si="166"/>
        <v>0</v>
      </c>
      <c r="U105" s="81">
        <f t="shared" si="166"/>
        <v>0</v>
      </c>
      <c r="V105" s="81">
        <f t="shared" si="166"/>
        <v>0</v>
      </c>
      <c r="W105" s="81">
        <f t="shared" si="166"/>
        <v>1</v>
      </c>
      <c r="X105" s="81">
        <f t="shared" si="166"/>
        <v>1</v>
      </c>
      <c r="Y105" s="81">
        <f t="shared" si="166"/>
        <v>1</v>
      </c>
      <c r="Z105" s="81">
        <f t="shared" si="166"/>
        <v>1</v>
      </c>
      <c r="AA105" s="81">
        <f t="shared" si="166"/>
        <v>1</v>
      </c>
      <c r="AB105" s="81">
        <f t="shared" si="166"/>
        <v>1</v>
      </c>
      <c r="AC105" s="81">
        <f t="shared" si="166"/>
        <v>1</v>
      </c>
      <c r="AD105" s="81">
        <f t="shared" si="166"/>
        <v>1</v>
      </c>
      <c r="AE105" s="81">
        <f t="shared" si="166"/>
        <v>1</v>
      </c>
      <c r="AF105" s="81">
        <f t="shared" si="166"/>
        <v>0</v>
      </c>
      <c r="AG105" s="81">
        <f t="shared" si="166"/>
        <v>1</v>
      </c>
      <c r="AH105" s="81">
        <f t="shared" si="166"/>
        <v>1</v>
      </c>
      <c r="AI105" s="81">
        <f t="shared" si="166"/>
        <v>1</v>
      </c>
      <c r="AJ105" s="81">
        <f t="shared" si="166"/>
        <v>1</v>
      </c>
      <c r="AK105" s="81">
        <f t="shared" si="166"/>
        <v>1</v>
      </c>
      <c r="AL105" s="81">
        <f t="shared" si="166"/>
        <v>1</v>
      </c>
      <c r="AM105" s="81">
        <f t="shared" si="166"/>
        <v>1</v>
      </c>
      <c r="AN105" s="81">
        <f t="shared" si="166"/>
        <v>1</v>
      </c>
      <c r="AO105" s="81">
        <f t="shared" si="166"/>
        <v>1</v>
      </c>
      <c r="AP105" s="81">
        <f t="shared" si="166"/>
        <v>1</v>
      </c>
      <c r="AQ105" s="81">
        <f t="shared" si="166"/>
        <v>1</v>
      </c>
      <c r="AR105" s="81">
        <f t="shared" si="166"/>
        <v>1</v>
      </c>
      <c r="AS105" s="81">
        <f t="shared" si="166"/>
        <v>1</v>
      </c>
      <c r="AT105" s="81">
        <f t="shared" si="166"/>
        <v>1</v>
      </c>
      <c r="AU105" s="81">
        <f t="shared" si="166"/>
        <v>1</v>
      </c>
      <c r="AV105" s="81">
        <f t="shared" si="166"/>
        <v>1</v>
      </c>
      <c r="AW105" s="81">
        <f t="shared" si="166"/>
        <v>1</v>
      </c>
      <c r="AX105" s="81">
        <f t="shared" si="166"/>
        <v>1</v>
      </c>
      <c r="AY105" s="81">
        <f t="shared" si="166"/>
        <v>1</v>
      </c>
      <c r="AZ105" s="81">
        <f t="shared" si="166"/>
        <v>1</v>
      </c>
      <c r="BA105" s="81">
        <f t="shared" si="166"/>
        <v>1</v>
      </c>
      <c r="BB105" s="81">
        <f t="shared" si="166"/>
        <v>1</v>
      </c>
      <c r="BC105" s="81">
        <f t="shared" si="166"/>
        <v>1</v>
      </c>
      <c r="BD105" s="81">
        <f t="shared" si="166"/>
        <v>1</v>
      </c>
      <c r="BE105" s="81">
        <f t="shared" si="166"/>
        <v>0</v>
      </c>
      <c r="BF105" s="81">
        <f t="shared" si="166"/>
        <v>1</v>
      </c>
      <c r="BG105" s="81">
        <f t="shared" si="166"/>
        <v>1</v>
      </c>
      <c r="BH105" s="81">
        <f t="shared" si="166"/>
        <v>1</v>
      </c>
      <c r="BI105" s="81">
        <f t="shared" si="166"/>
        <v>1</v>
      </c>
      <c r="BJ105" s="81">
        <f t="shared" si="166"/>
        <v>1</v>
      </c>
      <c r="BK105" s="81">
        <f t="shared" si="166"/>
        <v>1</v>
      </c>
      <c r="BL105" s="81">
        <f t="shared" si="166"/>
        <v>1</v>
      </c>
      <c r="BM105" s="81">
        <f t="shared" si="166"/>
        <v>1</v>
      </c>
      <c r="BN105" s="81">
        <f t="shared" si="166"/>
        <v>1</v>
      </c>
      <c r="BO105" s="81">
        <f t="shared" si="166"/>
        <v>1</v>
      </c>
      <c r="BP105" s="81">
        <f t="shared" si="166"/>
        <v>1</v>
      </c>
      <c r="BQ105" s="81">
        <f t="shared" ref="BQ105:BW105" si="167">(BQ104-0.001)/0.999</f>
        <v>1</v>
      </c>
      <c r="BR105" s="81">
        <f t="shared" si="167"/>
        <v>1</v>
      </c>
      <c r="BS105" s="81">
        <f t="shared" si="167"/>
        <v>1</v>
      </c>
      <c r="BT105" s="81">
        <f t="shared" si="167"/>
        <v>1</v>
      </c>
      <c r="BU105" s="81">
        <f t="shared" si="167"/>
        <v>1</v>
      </c>
      <c r="BV105" s="81">
        <f t="shared" si="167"/>
        <v>1</v>
      </c>
      <c r="BW105" s="81">
        <f t="shared" si="167"/>
        <v>1</v>
      </c>
      <c r="BZ105" s="81">
        <f t="shared" si="12"/>
        <v>62</v>
      </c>
    </row>
    <row r="106" spans="1:81" s="81" customFormat="1" ht="18.75">
      <c r="A106" s="114"/>
      <c r="C106" s="6" t="s">
        <v>38</v>
      </c>
      <c r="D106" s="81">
        <f>D105/62</f>
        <v>1.6129032258064516E-2</v>
      </c>
      <c r="E106" s="81">
        <f t="shared" ref="E106:BP106" si="168">E105/62</f>
        <v>1.6129032258064516E-2</v>
      </c>
      <c r="F106" s="81">
        <f t="shared" si="168"/>
        <v>1.6129032258064516E-2</v>
      </c>
      <c r="G106" s="81">
        <f t="shared" si="168"/>
        <v>1.6129032258064516E-2</v>
      </c>
      <c r="H106" s="81">
        <f t="shared" si="168"/>
        <v>1.6129032258064516E-2</v>
      </c>
      <c r="I106" s="81">
        <f t="shared" si="168"/>
        <v>1.6129032258064516E-2</v>
      </c>
      <c r="J106" s="81">
        <f t="shared" si="168"/>
        <v>1.6129032258064516E-2</v>
      </c>
      <c r="K106" s="81">
        <f t="shared" si="168"/>
        <v>1.6129032258064516E-2</v>
      </c>
      <c r="L106" s="81">
        <f t="shared" si="168"/>
        <v>1.6129032258064516E-2</v>
      </c>
      <c r="M106" s="81">
        <f t="shared" si="168"/>
        <v>1.6129032258064516E-2</v>
      </c>
      <c r="N106" s="81">
        <f t="shared" si="168"/>
        <v>1.6129032258064516E-2</v>
      </c>
      <c r="O106" s="81">
        <f t="shared" si="168"/>
        <v>0</v>
      </c>
      <c r="P106" s="81">
        <f t="shared" si="168"/>
        <v>0</v>
      </c>
      <c r="Q106" s="81">
        <f t="shared" si="168"/>
        <v>0</v>
      </c>
      <c r="R106" s="81">
        <f t="shared" si="168"/>
        <v>0</v>
      </c>
      <c r="S106" s="81">
        <f t="shared" si="168"/>
        <v>0</v>
      </c>
      <c r="T106" s="81">
        <f t="shared" si="168"/>
        <v>0</v>
      </c>
      <c r="U106" s="81">
        <f t="shared" si="168"/>
        <v>0</v>
      </c>
      <c r="V106" s="81">
        <f t="shared" si="168"/>
        <v>0</v>
      </c>
      <c r="W106" s="81">
        <f t="shared" si="168"/>
        <v>1.6129032258064516E-2</v>
      </c>
      <c r="X106" s="81">
        <f t="shared" si="168"/>
        <v>1.6129032258064516E-2</v>
      </c>
      <c r="Y106" s="81">
        <f t="shared" si="168"/>
        <v>1.6129032258064516E-2</v>
      </c>
      <c r="Z106" s="81">
        <f t="shared" si="168"/>
        <v>1.6129032258064516E-2</v>
      </c>
      <c r="AA106" s="81">
        <f t="shared" si="168"/>
        <v>1.6129032258064516E-2</v>
      </c>
      <c r="AB106" s="81">
        <f t="shared" si="168"/>
        <v>1.6129032258064516E-2</v>
      </c>
      <c r="AC106" s="81">
        <f t="shared" si="168"/>
        <v>1.6129032258064516E-2</v>
      </c>
      <c r="AD106" s="81">
        <f t="shared" si="168"/>
        <v>1.6129032258064516E-2</v>
      </c>
      <c r="AE106" s="81">
        <f t="shared" si="168"/>
        <v>1.6129032258064516E-2</v>
      </c>
      <c r="AF106" s="81">
        <f t="shared" si="168"/>
        <v>0</v>
      </c>
      <c r="AG106" s="81">
        <f t="shared" si="168"/>
        <v>1.6129032258064516E-2</v>
      </c>
      <c r="AH106" s="81">
        <f t="shared" si="168"/>
        <v>1.6129032258064516E-2</v>
      </c>
      <c r="AI106" s="81">
        <f t="shared" si="168"/>
        <v>1.6129032258064516E-2</v>
      </c>
      <c r="AJ106" s="81">
        <f t="shared" si="168"/>
        <v>1.6129032258064516E-2</v>
      </c>
      <c r="AK106" s="81">
        <f t="shared" si="168"/>
        <v>1.6129032258064516E-2</v>
      </c>
      <c r="AL106" s="81">
        <f t="shared" si="168"/>
        <v>1.6129032258064516E-2</v>
      </c>
      <c r="AM106" s="81">
        <f t="shared" si="168"/>
        <v>1.6129032258064516E-2</v>
      </c>
      <c r="AN106" s="81">
        <f t="shared" si="168"/>
        <v>1.6129032258064516E-2</v>
      </c>
      <c r="AO106" s="81">
        <f t="shared" si="168"/>
        <v>1.6129032258064516E-2</v>
      </c>
      <c r="AP106" s="81">
        <f t="shared" si="168"/>
        <v>1.6129032258064516E-2</v>
      </c>
      <c r="AQ106" s="81">
        <f t="shared" si="168"/>
        <v>1.6129032258064516E-2</v>
      </c>
      <c r="AR106" s="81">
        <f t="shared" si="168"/>
        <v>1.6129032258064516E-2</v>
      </c>
      <c r="AS106" s="81">
        <f t="shared" si="168"/>
        <v>1.6129032258064516E-2</v>
      </c>
      <c r="AT106" s="81">
        <f t="shared" si="168"/>
        <v>1.6129032258064516E-2</v>
      </c>
      <c r="AU106" s="81">
        <f t="shared" si="168"/>
        <v>1.6129032258064516E-2</v>
      </c>
      <c r="AV106" s="81">
        <f t="shared" si="168"/>
        <v>1.6129032258064516E-2</v>
      </c>
      <c r="AW106" s="81">
        <f t="shared" si="168"/>
        <v>1.6129032258064516E-2</v>
      </c>
      <c r="AX106" s="81">
        <f t="shared" si="168"/>
        <v>1.6129032258064516E-2</v>
      </c>
      <c r="AY106" s="81">
        <f t="shared" si="168"/>
        <v>1.6129032258064516E-2</v>
      </c>
      <c r="AZ106" s="81">
        <f t="shared" si="168"/>
        <v>1.6129032258064516E-2</v>
      </c>
      <c r="BA106" s="81">
        <f t="shared" si="168"/>
        <v>1.6129032258064516E-2</v>
      </c>
      <c r="BB106" s="81">
        <f t="shared" si="168"/>
        <v>1.6129032258064516E-2</v>
      </c>
      <c r="BC106" s="81">
        <f t="shared" si="168"/>
        <v>1.6129032258064516E-2</v>
      </c>
      <c r="BD106" s="81">
        <f t="shared" si="168"/>
        <v>1.6129032258064516E-2</v>
      </c>
      <c r="BE106" s="81">
        <f t="shared" si="168"/>
        <v>0</v>
      </c>
      <c r="BF106" s="81">
        <f t="shared" si="168"/>
        <v>1.6129032258064516E-2</v>
      </c>
      <c r="BG106" s="81">
        <f t="shared" si="168"/>
        <v>1.6129032258064516E-2</v>
      </c>
      <c r="BH106" s="81">
        <f t="shared" si="168"/>
        <v>1.6129032258064516E-2</v>
      </c>
      <c r="BI106" s="81">
        <f t="shared" si="168"/>
        <v>1.6129032258064516E-2</v>
      </c>
      <c r="BJ106" s="81">
        <f t="shared" si="168"/>
        <v>1.6129032258064516E-2</v>
      </c>
      <c r="BK106" s="81">
        <f t="shared" si="168"/>
        <v>1.6129032258064516E-2</v>
      </c>
      <c r="BL106" s="81">
        <f t="shared" si="168"/>
        <v>1.6129032258064516E-2</v>
      </c>
      <c r="BM106" s="81">
        <f t="shared" si="168"/>
        <v>1.6129032258064516E-2</v>
      </c>
      <c r="BN106" s="81">
        <f t="shared" si="168"/>
        <v>1.6129032258064516E-2</v>
      </c>
      <c r="BO106" s="81">
        <f t="shared" si="168"/>
        <v>1.6129032258064516E-2</v>
      </c>
      <c r="BP106" s="81">
        <f t="shared" si="168"/>
        <v>1.6129032258064516E-2</v>
      </c>
      <c r="BQ106" s="81">
        <f t="shared" ref="BQ106:BW106" si="169">BQ105/62</f>
        <v>1.6129032258064516E-2</v>
      </c>
      <c r="BR106" s="81">
        <f t="shared" si="169"/>
        <v>1.6129032258064516E-2</v>
      </c>
      <c r="BS106" s="81">
        <f t="shared" si="169"/>
        <v>1.6129032258064516E-2</v>
      </c>
      <c r="BT106" s="81">
        <f t="shared" si="169"/>
        <v>1.6129032258064516E-2</v>
      </c>
      <c r="BU106" s="81">
        <f t="shared" si="169"/>
        <v>1.6129032258064516E-2</v>
      </c>
      <c r="BV106" s="81">
        <f t="shared" si="169"/>
        <v>1.6129032258064516E-2</v>
      </c>
      <c r="BW106" s="81">
        <f t="shared" si="169"/>
        <v>1.6129032258064516E-2</v>
      </c>
    </row>
    <row r="107" spans="1:81" s="81" customFormat="1" ht="18.75">
      <c r="A107" s="114"/>
      <c r="C107" s="6" t="s">
        <v>39</v>
      </c>
      <c r="D107" s="81">
        <f>LN(D106)</f>
        <v>-4.1271343850450917</v>
      </c>
      <c r="E107" s="81">
        <f t="shared" ref="E107:BP107" si="170">LN(E106)</f>
        <v>-4.1271343850450917</v>
      </c>
      <c r="F107" s="81">
        <f t="shared" si="170"/>
        <v>-4.1271343850450917</v>
      </c>
      <c r="G107" s="81">
        <f t="shared" si="170"/>
        <v>-4.1271343850450917</v>
      </c>
      <c r="H107" s="81">
        <f t="shared" si="170"/>
        <v>-4.1271343850450917</v>
      </c>
      <c r="I107" s="81">
        <f t="shared" si="170"/>
        <v>-4.1271343850450917</v>
      </c>
      <c r="J107" s="81">
        <f t="shared" si="170"/>
        <v>-4.1271343850450917</v>
      </c>
      <c r="K107" s="81">
        <f t="shared" si="170"/>
        <v>-4.1271343850450917</v>
      </c>
      <c r="L107" s="81">
        <f t="shared" si="170"/>
        <v>-4.1271343850450917</v>
      </c>
      <c r="M107" s="81">
        <f t="shared" si="170"/>
        <v>-4.1271343850450917</v>
      </c>
      <c r="N107" s="81">
        <f t="shared" si="170"/>
        <v>-4.1271343850450917</v>
      </c>
      <c r="O107" s="81">
        <v>0</v>
      </c>
      <c r="P107" s="81">
        <v>0</v>
      </c>
      <c r="Q107" s="81">
        <v>0</v>
      </c>
      <c r="R107" s="81">
        <v>0</v>
      </c>
      <c r="S107" s="81">
        <v>0</v>
      </c>
      <c r="T107" s="81">
        <v>0</v>
      </c>
      <c r="U107" s="81">
        <v>0</v>
      </c>
      <c r="V107" s="81">
        <v>0</v>
      </c>
      <c r="W107" s="81">
        <f t="shared" si="170"/>
        <v>-4.1271343850450917</v>
      </c>
      <c r="X107" s="81">
        <f t="shared" si="170"/>
        <v>-4.1271343850450917</v>
      </c>
      <c r="Y107" s="81">
        <f t="shared" si="170"/>
        <v>-4.1271343850450917</v>
      </c>
      <c r="Z107" s="81">
        <f t="shared" si="170"/>
        <v>-4.1271343850450917</v>
      </c>
      <c r="AA107" s="81">
        <f t="shared" si="170"/>
        <v>-4.1271343850450917</v>
      </c>
      <c r="AB107" s="81">
        <f t="shared" si="170"/>
        <v>-4.1271343850450917</v>
      </c>
      <c r="AC107" s="81">
        <f t="shared" si="170"/>
        <v>-4.1271343850450917</v>
      </c>
      <c r="AD107" s="81">
        <f t="shared" si="170"/>
        <v>-4.1271343850450917</v>
      </c>
      <c r="AE107" s="81">
        <f t="shared" si="170"/>
        <v>-4.1271343850450917</v>
      </c>
      <c r="AF107" s="81">
        <v>0</v>
      </c>
      <c r="AG107" s="81">
        <f t="shared" si="170"/>
        <v>-4.1271343850450917</v>
      </c>
      <c r="AH107" s="81">
        <f t="shared" si="170"/>
        <v>-4.1271343850450917</v>
      </c>
      <c r="AI107" s="81">
        <f t="shared" si="170"/>
        <v>-4.1271343850450917</v>
      </c>
      <c r="AJ107" s="81">
        <f t="shared" si="170"/>
        <v>-4.1271343850450917</v>
      </c>
      <c r="AK107" s="81">
        <f t="shared" si="170"/>
        <v>-4.1271343850450917</v>
      </c>
      <c r="AL107" s="81">
        <f t="shared" si="170"/>
        <v>-4.1271343850450917</v>
      </c>
      <c r="AM107" s="81">
        <f t="shared" si="170"/>
        <v>-4.1271343850450917</v>
      </c>
      <c r="AN107" s="81">
        <f t="shared" si="170"/>
        <v>-4.1271343850450917</v>
      </c>
      <c r="AO107" s="81">
        <f t="shared" si="170"/>
        <v>-4.1271343850450917</v>
      </c>
      <c r="AP107" s="81">
        <f t="shared" si="170"/>
        <v>-4.1271343850450917</v>
      </c>
      <c r="AQ107" s="81">
        <f t="shared" si="170"/>
        <v>-4.1271343850450917</v>
      </c>
      <c r="AR107" s="81">
        <f t="shared" si="170"/>
        <v>-4.1271343850450917</v>
      </c>
      <c r="AS107" s="81">
        <f t="shared" si="170"/>
        <v>-4.1271343850450917</v>
      </c>
      <c r="AT107" s="81">
        <f t="shared" si="170"/>
        <v>-4.1271343850450917</v>
      </c>
      <c r="AU107" s="81">
        <f t="shared" si="170"/>
        <v>-4.1271343850450917</v>
      </c>
      <c r="AV107" s="81">
        <f t="shared" si="170"/>
        <v>-4.1271343850450917</v>
      </c>
      <c r="AW107" s="81">
        <f t="shared" si="170"/>
        <v>-4.1271343850450917</v>
      </c>
      <c r="AX107" s="81">
        <f t="shared" si="170"/>
        <v>-4.1271343850450917</v>
      </c>
      <c r="AY107" s="81">
        <f t="shared" si="170"/>
        <v>-4.1271343850450917</v>
      </c>
      <c r="AZ107" s="81">
        <f t="shared" si="170"/>
        <v>-4.1271343850450917</v>
      </c>
      <c r="BA107" s="81">
        <f t="shared" si="170"/>
        <v>-4.1271343850450917</v>
      </c>
      <c r="BB107" s="81">
        <f t="shared" si="170"/>
        <v>-4.1271343850450917</v>
      </c>
      <c r="BC107" s="81">
        <f t="shared" si="170"/>
        <v>-4.1271343850450917</v>
      </c>
      <c r="BD107" s="81">
        <f t="shared" si="170"/>
        <v>-4.1271343850450917</v>
      </c>
      <c r="BE107" s="81">
        <v>0</v>
      </c>
      <c r="BF107" s="81">
        <f t="shared" si="170"/>
        <v>-4.1271343850450917</v>
      </c>
      <c r="BG107" s="81">
        <f t="shared" si="170"/>
        <v>-4.1271343850450917</v>
      </c>
      <c r="BH107" s="81">
        <f t="shared" si="170"/>
        <v>-4.1271343850450917</v>
      </c>
      <c r="BI107" s="81">
        <f t="shared" si="170"/>
        <v>-4.1271343850450917</v>
      </c>
      <c r="BJ107" s="81">
        <f t="shared" si="170"/>
        <v>-4.1271343850450917</v>
      </c>
      <c r="BK107" s="81">
        <f t="shared" si="170"/>
        <v>-4.1271343850450917</v>
      </c>
      <c r="BL107" s="81">
        <f t="shared" si="170"/>
        <v>-4.1271343850450917</v>
      </c>
      <c r="BM107" s="81">
        <f t="shared" si="170"/>
        <v>-4.1271343850450917</v>
      </c>
      <c r="BN107" s="81">
        <f t="shared" si="170"/>
        <v>-4.1271343850450917</v>
      </c>
      <c r="BO107" s="81">
        <f t="shared" si="170"/>
        <v>-4.1271343850450917</v>
      </c>
      <c r="BP107" s="81">
        <f t="shared" si="170"/>
        <v>-4.1271343850450917</v>
      </c>
      <c r="BQ107" s="81">
        <f t="shared" ref="BQ107:BW107" si="171">LN(BQ106)</f>
        <v>-4.1271343850450917</v>
      </c>
      <c r="BR107" s="81">
        <f t="shared" si="171"/>
        <v>-4.1271343850450917</v>
      </c>
      <c r="BS107" s="81">
        <f t="shared" si="171"/>
        <v>-4.1271343850450917</v>
      </c>
      <c r="BT107" s="81">
        <f t="shared" si="171"/>
        <v>-4.1271343850450917</v>
      </c>
      <c r="BU107" s="81">
        <f t="shared" si="171"/>
        <v>-4.1271343850450917</v>
      </c>
      <c r="BV107" s="81">
        <f t="shared" si="171"/>
        <v>-4.1271343850450917</v>
      </c>
      <c r="BW107" s="81">
        <f t="shared" si="171"/>
        <v>-4.1271343850450917</v>
      </c>
    </row>
    <row r="108" spans="1:81" s="81" customFormat="1">
      <c r="A108" s="114"/>
      <c r="C108" s="6" t="s">
        <v>244</v>
      </c>
      <c r="D108" s="81">
        <f>-D106*D107</f>
        <v>6.6566683629759538E-2</v>
      </c>
      <c r="E108" s="81">
        <f t="shared" ref="E108:BP108" si="172">-E106*E107</f>
        <v>6.6566683629759538E-2</v>
      </c>
      <c r="F108" s="81">
        <f t="shared" si="172"/>
        <v>6.6566683629759538E-2</v>
      </c>
      <c r="G108" s="81">
        <f t="shared" si="172"/>
        <v>6.6566683629759538E-2</v>
      </c>
      <c r="H108" s="81">
        <f t="shared" si="172"/>
        <v>6.6566683629759538E-2</v>
      </c>
      <c r="I108" s="81">
        <f t="shared" si="172"/>
        <v>6.6566683629759538E-2</v>
      </c>
      <c r="J108" s="81">
        <f t="shared" si="172"/>
        <v>6.6566683629759538E-2</v>
      </c>
      <c r="K108" s="81">
        <f t="shared" si="172"/>
        <v>6.6566683629759538E-2</v>
      </c>
      <c r="L108" s="81">
        <f t="shared" si="172"/>
        <v>6.6566683629759538E-2</v>
      </c>
      <c r="M108" s="81">
        <f t="shared" si="172"/>
        <v>6.6566683629759538E-2</v>
      </c>
      <c r="N108" s="81">
        <f t="shared" si="172"/>
        <v>6.6566683629759538E-2</v>
      </c>
      <c r="O108" s="81">
        <f t="shared" si="172"/>
        <v>0</v>
      </c>
      <c r="P108" s="81">
        <f t="shared" si="172"/>
        <v>0</v>
      </c>
      <c r="Q108" s="81">
        <f t="shared" si="172"/>
        <v>0</v>
      </c>
      <c r="R108" s="81">
        <f t="shared" si="172"/>
        <v>0</v>
      </c>
      <c r="S108" s="81">
        <f t="shared" si="172"/>
        <v>0</v>
      </c>
      <c r="T108" s="81">
        <f t="shared" si="172"/>
        <v>0</v>
      </c>
      <c r="U108" s="81">
        <f t="shared" si="172"/>
        <v>0</v>
      </c>
      <c r="V108" s="81">
        <f t="shared" si="172"/>
        <v>0</v>
      </c>
      <c r="W108" s="81">
        <f t="shared" si="172"/>
        <v>6.6566683629759538E-2</v>
      </c>
      <c r="X108" s="81">
        <f t="shared" si="172"/>
        <v>6.6566683629759538E-2</v>
      </c>
      <c r="Y108" s="81">
        <f t="shared" si="172"/>
        <v>6.6566683629759538E-2</v>
      </c>
      <c r="Z108" s="81">
        <f t="shared" si="172"/>
        <v>6.6566683629759538E-2</v>
      </c>
      <c r="AA108" s="81">
        <f t="shared" si="172"/>
        <v>6.6566683629759538E-2</v>
      </c>
      <c r="AB108" s="81">
        <f t="shared" si="172"/>
        <v>6.6566683629759538E-2</v>
      </c>
      <c r="AC108" s="81">
        <f t="shared" si="172"/>
        <v>6.6566683629759538E-2</v>
      </c>
      <c r="AD108" s="81">
        <f t="shared" si="172"/>
        <v>6.6566683629759538E-2</v>
      </c>
      <c r="AE108" s="81">
        <f t="shared" si="172"/>
        <v>6.6566683629759538E-2</v>
      </c>
      <c r="AF108" s="81">
        <f t="shared" si="172"/>
        <v>0</v>
      </c>
      <c r="AG108" s="81">
        <f t="shared" si="172"/>
        <v>6.6566683629759538E-2</v>
      </c>
      <c r="AH108" s="81">
        <f t="shared" si="172"/>
        <v>6.6566683629759538E-2</v>
      </c>
      <c r="AI108" s="81">
        <f t="shared" si="172"/>
        <v>6.6566683629759538E-2</v>
      </c>
      <c r="AJ108" s="81">
        <f t="shared" si="172"/>
        <v>6.6566683629759538E-2</v>
      </c>
      <c r="AK108" s="81">
        <f t="shared" si="172"/>
        <v>6.6566683629759538E-2</v>
      </c>
      <c r="AL108" s="81">
        <f t="shared" si="172"/>
        <v>6.6566683629759538E-2</v>
      </c>
      <c r="AM108" s="81">
        <f t="shared" si="172"/>
        <v>6.6566683629759538E-2</v>
      </c>
      <c r="AN108" s="81">
        <f t="shared" si="172"/>
        <v>6.6566683629759538E-2</v>
      </c>
      <c r="AO108" s="81">
        <f t="shared" si="172"/>
        <v>6.6566683629759538E-2</v>
      </c>
      <c r="AP108" s="81">
        <f t="shared" si="172"/>
        <v>6.6566683629759538E-2</v>
      </c>
      <c r="AQ108" s="81">
        <f t="shared" si="172"/>
        <v>6.6566683629759538E-2</v>
      </c>
      <c r="AR108" s="81">
        <f t="shared" si="172"/>
        <v>6.6566683629759538E-2</v>
      </c>
      <c r="AS108" s="81">
        <f t="shared" si="172"/>
        <v>6.6566683629759538E-2</v>
      </c>
      <c r="AT108" s="81">
        <f t="shared" si="172"/>
        <v>6.6566683629759538E-2</v>
      </c>
      <c r="AU108" s="81">
        <f t="shared" si="172"/>
        <v>6.6566683629759538E-2</v>
      </c>
      <c r="AV108" s="81">
        <f t="shared" si="172"/>
        <v>6.6566683629759538E-2</v>
      </c>
      <c r="AW108" s="81">
        <f t="shared" si="172"/>
        <v>6.6566683629759538E-2</v>
      </c>
      <c r="AX108" s="81">
        <f t="shared" si="172"/>
        <v>6.6566683629759538E-2</v>
      </c>
      <c r="AY108" s="81">
        <f t="shared" si="172"/>
        <v>6.6566683629759538E-2</v>
      </c>
      <c r="AZ108" s="81">
        <f t="shared" si="172"/>
        <v>6.6566683629759538E-2</v>
      </c>
      <c r="BA108" s="81">
        <f t="shared" si="172"/>
        <v>6.6566683629759538E-2</v>
      </c>
      <c r="BB108" s="81">
        <f t="shared" si="172"/>
        <v>6.6566683629759538E-2</v>
      </c>
      <c r="BC108" s="81">
        <f t="shared" si="172"/>
        <v>6.6566683629759538E-2</v>
      </c>
      <c r="BD108" s="81">
        <f t="shared" si="172"/>
        <v>6.6566683629759538E-2</v>
      </c>
      <c r="BE108" s="81">
        <f t="shared" si="172"/>
        <v>0</v>
      </c>
      <c r="BF108" s="81">
        <f t="shared" si="172"/>
        <v>6.6566683629759538E-2</v>
      </c>
      <c r="BG108" s="81">
        <f t="shared" si="172"/>
        <v>6.6566683629759538E-2</v>
      </c>
      <c r="BH108" s="81">
        <f t="shared" si="172"/>
        <v>6.6566683629759538E-2</v>
      </c>
      <c r="BI108" s="81">
        <f t="shared" si="172"/>
        <v>6.6566683629759538E-2</v>
      </c>
      <c r="BJ108" s="81">
        <f t="shared" si="172"/>
        <v>6.6566683629759538E-2</v>
      </c>
      <c r="BK108" s="81">
        <f t="shared" si="172"/>
        <v>6.6566683629759538E-2</v>
      </c>
      <c r="BL108" s="81">
        <f t="shared" si="172"/>
        <v>6.6566683629759538E-2</v>
      </c>
      <c r="BM108" s="81">
        <f t="shared" si="172"/>
        <v>6.6566683629759538E-2</v>
      </c>
      <c r="BN108" s="81">
        <f t="shared" si="172"/>
        <v>6.6566683629759538E-2</v>
      </c>
      <c r="BO108" s="81">
        <f t="shared" si="172"/>
        <v>6.6566683629759538E-2</v>
      </c>
      <c r="BP108" s="81">
        <f t="shared" si="172"/>
        <v>6.6566683629759538E-2</v>
      </c>
      <c r="BQ108" s="81">
        <f t="shared" ref="BQ108:BW108" si="173">-BQ106*BQ107</f>
        <v>6.6566683629759538E-2</v>
      </c>
      <c r="BR108" s="81">
        <f t="shared" si="173"/>
        <v>6.6566683629759538E-2</v>
      </c>
      <c r="BS108" s="81">
        <f t="shared" si="173"/>
        <v>6.6566683629759538E-2</v>
      </c>
      <c r="BT108" s="81">
        <f t="shared" si="173"/>
        <v>6.6566683629759538E-2</v>
      </c>
      <c r="BU108" s="81">
        <f t="shared" si="173"/>
        <v>6.6566683629759538E-2</v>
      </c>
      <c r="BV108" s="81">
        <f t="shared" si="173"/>
        <v>6.6566683629759538E-2</v>
      </c>
      <c r="BW108" s="81">
        <f t="shared" si="173"/>
        <v>6.6566683629759538E-2</v>
      </c>
      <c r="CA108" s="81">
        <f t="shared" si="115"/>
        <v>4.1271343850450881</v>
      </c>
      <c r="CB108" s="81">
        <f t="shared" si="116"/>
        <v>0.96503547039798954</v>
      </c>
      <c r="CC108" s="81">
        <f t="shared" si="117"/>
        <v>7.3326065154876979E-3</v>
      </c>
    </row>
    <row r="109" spans="1:81" ht="28.5">
      <c r="A109" s="114"/>
      <c r="B109" s="92" t="s">
        <v>94</v>
      </c>
      <c r="C109" s="92" t="s">
        <v>53</v>
      </c>
      <c r="D109" s="81">
        <v>1E-3</v>
      </c>
      <c r="E109" s="81">
        <v>1E-3</v>
      </c>
      <c r="F109" s="81">
        <v>1E-3</v>
      </c>
      <c r="G109" s="81">
        <v>1E-3</v>
      </c>
      <c r="H109" s="81">
        <v>1E-3</v>
      </c>
      <c r="I109" s="81">
        <v>1E-3</v>
      </c>
      <c r="J109" s="81">
        <v>1E-3</v>
      </c>
      <c r="K109" s="81">
        <v>1E-3</v>
      </c>
      <c r="L109" s="81">
        <v>1E-3</v>
      </c>
      <c r="M109" s="81">
        <v>1E-3</v>
      </c>
      <c r="N109" s="81">
        <v>1E-3</v>
      </c>
      <c r="O109" s="81">
        <v>1E-3</v>
      </c>
      <c r="P109" s="81">
        <v>1</v>
      </c>
      <c r="Q109" s="81">
        <v>1E-3</v>
      </c>
      <c r="R109" s="81">
        <v>1E-3</v>
      </c>
      <c r="S109" s="81">
        <v>1E-3</v>
      </c>
      <c r="T109" s="81">
        <v>1E-3</v>
      </c>
      <c r="U109" s="81">
        <v>1E-3</v>
      </c>
      <c r="V109" s="81">
        <v>1E-3</v>
      </c>
      <c r="W109" s="81">
        <v>1E-3</v>
      </c>
      <c r="X109" s="81">
        <v>1E-3</v>
      </c>
      <c r="Y109" s="81">
        <v>1</v>
      </c>
      <c r="Z109" s="81">
        <v>1E-3</v>
      </c>
      <c r="AA109" s="81">
        <v>1E-3</v>
      </c>
      <c r="AB109" s="81">
        <v>1E-3</v>
      </c>
      <c r="AC109" s="81">
        <v>1E-3</v>
      </c>
      <c r="AD109" s="81">
        <v>1E-3</v>
      </c>
      <c r="AE109" s="81">
        <v>1E-3</v>
      </c>
      <c r="AF109" s="81">
        <v>1E-3</v>
      </c>
      <c r="AG109" s="81">
        <v>1</v>
      </c>
      <c r="AH109" s="81">
        <v>1E-3</v>
      </c>
      <c r="AI109" s="81">
        <v>1E-3</v>
      </c>
      <c r="AJ109" s="81">
        <v>1E-3</v>
      </c>
      <c r="AK109" s="81">
        <v>1</v>
      </c>
      <c r="AL109" s="81">
        <v>1</v>
      </c>
      <c r="AM109" s="81">
        <v>1</v>
      </c>
      <c r="AN109" s="81">
        <v>1</v>
      </c>
      <c r="AO109" s="81">
        <v>1E-3</v>
      </c>
      <c r="AP109" s="81">
        <v>1E-3</v>
      </c>
      <c r="AQ109" s="81">
        <v>1E-3</v>
      </c>
      <c r="AR109" s="81">
        <v>1E-3</v>
      </c>
      <c r="AS109" s="81">
        <v>1E-3</v>
      </c>
      <c r="AT109" s="81">
        <v>1E-3</v>
      </c>
      <c r="AU109" s="81">
        <v>1E-3</v>
      </c>
      <c r="AV109" s="81">
        <v>1E-3</v>
      </c>
      <c r="AW109" s="81">
        <v>1E-3</v>
      </c>
      <c r="AX109" s="81">
        <v>1E-3</v>
      </c>
      <c r="AY109" s="81">
        <v>1E-3</v>
      </c>
      <c r="AZ109" s="81">
        <v>1E-3</v>
      </c>
      <c r="BA109" s="81">
        <v>1E-3</v>
      </c>
      <c r="BB109" s="81">
        <v>1E-3</v>
      </c>
      <c r="BC109" s="81">
        <v>1E-3</v>
      </c>
      <c r="BD109" s="81">
        <v>1E-3</v>
      </c>
      <c r="BE109" s="81">
        <v>1E-3</v>
      </c>
      <c r="BF109" s="81">
        <v>1E-3</v>
      </c>
      <c r="BG109" s="81">
        <v>1E-3</v>
      </c>
      <c r="BH109" s="81">
        <v>1E-3</v>
      </c>
      <c r="BI109" s="81">
        <v>1E-3</v>
      </c>
      <c r="BJ109" s="81">
        <v>1E-3</v>
      </c>
      <c r="BK109" s="81">
        <v>1E-3</v>
      </c>
      <c r="BL109" s="81">
        <v>1E-3</v>
      </c>
      <c r="BM109" s="81">
        <v>1E-3</v>
      </c>
      <c r="BN109" s="81">
        <v>1E-3</v>
      </c>
      <c r="BO109" s="81">
        <v>1E-3</v>
      </c>
      <c r="BP109" s="81">
        <v>1E-3</v>
      </c>
      <c r="BQ109" s="81">
        <v>1E-3</v>
      </c>
      <c r="BR109" s="81">
        <v>1E-3</v>
      </c>
      <c r="BS109" s="81">
        <v>1E-3</v>
      </c>
      <c r="BT109" s="81">
        <v>1E-3</v>
      </c>
      <c r="BU109" s="81">
        <v>1E-3</v>
      </c>
      <c r="BV109" s="81">
        <v>1E-3</v>
      </c>
      <c r="BW109" s="81">
        <v>1E-3</v>
      </c>
      <c r="BX109" s="81">
        <f t="shared" si="8"/>
        <v>1</v>
      </c>
      <c r="BY109" s="81">
        <f t="shared" si="9"/>
        <v>1E-3</v>
      </c>
      <c r="BZ109" s="81"/>
      <c r="CA109" s="81"/>
      <c r="CB109" s="81"/>
      <c r="CC109" s="81"/>
    </row>
    <row r="110" spans="1:81" s="81" customFormat="1" ht="18.75">
      <c r="A110" s="114"/>
      <c r="C110" s="6" t="s">
        <v>37</v>
      </c>
      <c r="D110" s="81">
        <f>(D109-0.001)/0.999</f>
        <v>0</v>
      </c>
      <c r="E110" s="81">
        <f t="shared" ref="E110:BP110" si="174">(E109-0.001)/0.999</f>
        <v>0</v>
      </c>
      <c r="F110" s="81">
        <f t="shared" si="174"/>
        <v>0</v>
      </c>
      <c r="G110" s="81">
        <f t="shared" si="174"/>
        <v>0</v>
      </c>
      <c r="H110" s="81">
        <f t="shared" si="174"/>
        <v>0</v>
      </c>
      <c r="I110" s="81">
        <f t="shared" si="174"/>
        <v>0</v>
      </c>
      <c r="J110" s="81">
        <f t="shared" si="174"/>
        <v>0</v>
      </c>
      <c r="K110" s="81">
        <f t="shared" si="174"/>
        <v>0</v>
      </c>
      <c r="L110" s="81">
        <f t="shared" si="174"/>
        <v>0</v>
      </c>
      <c r="M110" s="81">
        <f t="shared" si="174"/>
        <v>0</v>
      </c>
      <c r="N110" s="81">
        <f t="shared" si="174"/>
        <v>0</v>
      </c>
      <c r="O110" s="81">
        <f t="shared" si="174"/>
        <v>0</v>
      </c>
      <c r="P110" s="81">
        <f t="shared" si="174"/>
        <v>1</v>
      </c>
      <c r="Q110" s="81">
        <f t="shared" si="174"/>
        <v>0</v>
      </c>
      <c r="R110" s="81">
        <f t="shared" si="174"/>
        <v>0</v>
      </c>
      <c r="S110" s="81">
        <f t="shared" si="174"/>
        <v>0</v>
      </c>
      <c r="T110" s="81">
        <f t="shared" si="174"/>
        <v>0</v>
      </c>
      <c r="U110" s="81">
        <f t="shared" si="174"/>
        <v>0</v>
      </c>
      <c r="V110" s="81">
        <f t="shared" si="174"/>
        <v>0</v>
      </c>
      <c r="W110" s="81">
        <f t="shared" si="174"/>
        <v>0</v>
      </c>
      <c r="X110" s="81">
        <f t="shared" si="174"/>
        <v>0</v>
      </c>
      <c r="Y110" s="81">
        <f t="shared" si="174"/>
        <v>1</v>
      </c>
      <c r="Z110" s="81">
        <f t="shared" si="174"/>
        <v>0</v>
      </c>
      <c r="AA110" s="81">
        <f t="shared" si="174"/>
        <v>0</v>
      </c>
      <c r="AB110" s="81">
        <f t="shared" si="174"/>
        <v>0</v>
      </c>
      <c r="AC110" s="81">
        <f t="shared" si="174"/>
        <v>0</v>
      </c>
      <c r="AD110" s="81">
        <f t="shared" si="174"/>
        <v>0</v>
      </c>
      <c r="AE110" s="81">
        <f t="shared" si="174"/>
        <v>0</v>
      </c>
      <c r="AF110" s="81">
        <f t="shared" si="174"/>
        <v>0</v>
      </c>
      <c r="AG110" s="81">
        <f t="shared" si="174"/>
        <v>1</v>
      </c>
      <c r="AH110" s="81">
        <f t="shared" si="174"/>
        <v>0</v>
      </c>
      <c r="AI110" s="81">
        <f t="shared" si="174"/>
        <v>0</v>
      </c>
      <c r="AJ110" s="81">
        <f t="shared" si="174"/>
        <v>0</v>
      </c>
      <c r="AK110" s="81">
        <f t="shared" si="174"/>
        <v>1</v>
      </c>
      <c r="AL110" s="81">
        <f t="shared" si="174"/>
        <v>1</v>
      </c>
      <c r="AM110" s="81">
        <f t="shared" si="174"/>
        <v>1</v>
      </c>
      <c r="AN110" s="81">
        <f t="shared" si="174"/>
        <v>1</v>
      </c>
      <c r="AO110" s="81">
        <f t="shared" si="174"/>
        <v>0</v>
      </c>
      <c r="AP110" s="81">
        <f t="shared" si="174"/>
        <v>0</v>
      </c>
      <c r="AQ110" s="81">
        <f t="shared" si="174"/>
        <v>0</v>
      </c>
      <c r="AR110" s="81">
        <f t="shared" si="174"/>
        <v>0</v>
      </c>
      <c r="AS110" s="81">
        <f t="shared" si="174"/>
        <v>0</v>
      </c>
      <c r="AT110" s="81">
        <f t="shared" si="174"/>
        <v>0</v>
      </c>
      <c r="AU110" s="81">
        <f t="shared" si="174"/>
        <v>0</v>
      </c>
      <c r="AV110" s="81">
        <f t="shared" si="174"/>
        <v>0</v>
      </c>
      <c r="AW110" s="81">
        <f t="shared" si="174"/>
        <v>0</v>
      </c>
      <c r="AX110" s="81">
        <f t="shared" si="174"/>
        <v>0</v>
      </c>
      <c r="AY110" s="81">
        <f t="shared" si="174"/>
        <v>0</v>
      </c>
      <c r="AZ110" s="81">
        <f t="shared" si="174"/>
        <v>0</v>
      </c>
      <c r="BA110" s="81">
        <f t="shared" si="174"/>
        <v>0</v>
      </c>
      <c r="BB110" s="81">
        <f t="shared" si="174"/>
        <v>0</v>
      </c>
      <c r="BC110" s="81">
        <f t="shared" si="174"/>
        <v>0</v>
      </c>
      <c r="BD110" s="81">
        <f t="shared" si="174"/>
        <v>0</v>
      </c>
      <c r="BE110" s="81">
        <f t="shared" si="174"/>
        <v>0</v>
      </c>
      <c r="BF110" s="81">
        <f t="shared" si="174"/>
        <v>0</v>
      </c>
      <c r="BG110" s="81">
        <f t="shared" si="174"/>
        <v>0</v>
      </c>
      <c r="BH110" s="81">
        <f t="shared" si="174"/>
        <v>0</v>
      </c>
      <c r="BI110" s="81">
        <f t="shared" si="174"/>
        <v>0</v>
      </c>
      <c r="BJ110" s="81">
        <f t="shared" si="174"/>
        <v>0</v>
      </c>
      <c r="BK110" s="81">
        <f t="shared" si="174"/>
        <v>0</v>
      </c>
      <c r="BL110" s="81">
        <f t="shared" si="174"/>
        <v>0</v>
      </c>
      <c r="BM110" s="81">
        <f t="shared" si="174"/>
        <v>0</v>
      </c>
      <c r="BN110" s="81">
        <f t="shared" si="174"/>
        <v>0</v>
      </c>
      <c r="BO110" s="81">
        <f t="shared" si="174"/>
        <v>0</v>
      </c>
      <c r="BP110" s="81">
        <f t="shared" si="174"/>
        <v>0</v>
      </c>
      <c r="BQ110" s="81">
        <f t="shared" ref="BQ110:BW110" si="175">(BQ109-0.001)/0.999</f>
        <v>0</v>
      </c>
      <c r="BR110" s="81">
        <f t="shared" si="175"/>
        <v>0</v>
      </c>
      <c r="BS110" s="81">
        <f t="shared" si="175"/>
        <v>0</v>
      </c>
      <c r="BT110" s="81">
        <f t="shared" si="175"/>
        <v>0</v>
      </c>
      <c r="BU110" s="81">
        <f t="shared" si="175"/>
        <v>0</v>
      </c>
      <c r="BV110" s="81">
        <f t="shared" si="175"/>
        <v>0</v>
      </c>
      <c r="BW110" s="81">
        <f t="shared" si="175"/>
        <v>0</v>
      </c>
      <c r="BZ110" s="81">
        <f t="shared" si="12"/>
        <v>7</v>
      </c>
    </row>
    <row r="111" spans="1:81" s="81" customFormat="1" ht="18.75">
      <c r="A111" s="114"/>
      <c r="C111" s="6" t="s">
        <v>38</v>
      </c>
      <c r="D111" s="81">
        <f>D110/7</f>
        <v>0</v>
      </c>
      <c r="E111" s="81">
        <f t="shared" ref="E111:BP111" si="176">E110/7</f>
        <v>0</v>
      </c>
      <c r="F111" s="81">
        <f t="shared" si="176"/>
        <v>0</v>
      </c>
      <c r="G111" s="81">
        <f t="shared" si="176"/>
        <v>0</v>
      </c>
      <c r="H111" s="81">
        <f t="shared" si="176"/>
        <v>0</v>
      </c>
      <c r="I111" s="81">
        <f t="shared" si="176"/>
        <v>0</v>
      </c>
      <c r="J111" s="81">
        <f t="shared" si="176"/>
        <v>0</v>
      </c>
      <c r="K111" s="81">
        <f t="shared" si="176"/>
        <v>0</v>
      </c>
      <c r="L111" s="81">
        <f t="shared" si="176"/>
        <v>0</v>
      </c>
      <c r="M111" s="81">
        <f t="shared" si="176"/>
        <v>0</v>
      </c>
      <c r="N111" s="81">
        <f t="shared" si="176"/>
        <v>0</v>
      </c>
      <c r="O111" s="81">
        <f t="shared" si="176"/>
        <v>0</v>
      </c>
      <c r="P111" s="81">
        <f t="shared" si="176"/>
        <v>0.14285714285714285</v>
      </c>
      <c r="Q111" s="81">
        <f t="shared" si="176"/>
        <v>0</v>
      </c>
      <c r="R111" s="81">
        <f t="shared" si="176"/>
        <v>0</v>
      </c>
      <c r="S111" s="81">
        <f t="shared" si="176"/>
        <v>0</v>
      </c>
      <c r="T111" s="81">
        <f t="shared" si="176"/>
        <v>0</v>
      </c>
      <c r="U111" s="81">
        <f t="shared" si="176"/>
        <v>0</v>
      </c>
      <c r="V111" s="81">
        <f t="shared" si="176"/>
        <v>0</v>
      </c>
      <c r="W111" s="81">
        <f t="shared" si="176"/>
        <v>0</v>
      </c>
      <c r="X111" s="81">
        <f t="shared" si="176"/>
        <v>0</v>
      </c>
      <c r="Y111" s="81">
        <f t="shared" si="176"/>
        <v>0.14285714285714285</v>
      </c>
      <c r="Z111" s="81">
        <f t="shared" si="176"/>
        <v>0</v>
      </c>
      <c r="AA111" s="81">
        <f t="shared" si="176"/>
        <v>0</v>
      </c>
      <c r="AB111" s="81">
        <f t="shared" si="176"/>
        <v>0</v>
      </c>
      <c r="AC111" s="81">
        <f t="shared" si="176"/>
        <v>0</v>
      </c>
      <c r="AD111" s="81">
        <f t="shared" si="176"/>
        <v>0</v>
      </c>
      <c r="AE111" s="81">
        <f t="shared" si="176"/>
        <v>0</v>
      </c>
      <c r="AF111" s="81">
        <f t="shared" si="176"/>
        <v>0</v>
      </c>
      <c r="AG111" s="81">
        <f t="shared" si="176"/>
        <v>0.14285714285714285</v>
      </c>
      <c r="AH111" s="81">
        <f t="shared" si="176"/>
        <v>0</v>
      </c>
      <c r="AI111" s="81">
        <f t="shared" si="176"/>
        <v>0</v>
      </c>
      <c r="AJ111" s="81">
        <f t="shared" si="176"/>
        <v>0</v>
      </c>
      <c r="AK111" s="81">
        <f t="shared" si="176"/>
        <v>0.14285714285714285</v>
      </c>
      <c r="AL111" s="81">
        <f t="shared" si="176"/>
        <v>0.14285714285714285</v>
      </c>
      <c r="AM111" s="81">
        <f t="shared" si="176"/>
        <v>0.14285714285714285</v>
      </c>
      <c r="AN111" s="81">
        <f t="shared" si="176"/>
        <v>0.14285714285714285</v>
      </c>
      <c r="AO111" s="81">
        <f t="shared" si="176"/>
        <v>0</v>
      </c>
      <c r="AP111" s="81">
        <f t="shared" si="176"/>
        <v>0</v>
      </c>
      <c r="AQ111" s="81">
        <f t="shared" si="176"/>
        <v>0</v>
      </c>
      <c r="AR111" s="81">
        <f t="shared" si="176"/>
        <v>0</v>
      </c>
      <c r="AS111" s="81">
        <f t="shared" si="176"/>
        <v>0</v>
      </c>
      <c r="AT111" s="81">
        <f t="shared" si="176"/>
        <v>0</v>
      </c>
      <c r="AU111" s="81">
        <f t="shared" si="176"/>
        <v>0</v>
      </c>
      <c r="AV111" s="81">
        <f t="shared" si="176"/>
        <v>0</v>
      </c>
      <c r="AW111" s="81">
        <f t="shared" si="176"/>
        <v>0</v>
      </c>
      <c r="AX111" s="81">
        <f t="shared" si="176"/>
        <v>0</v>
      </c>
      <c r="AY111" s="81">
        <f t="shared" si="176"/>
        <v>0</v>
      </c>
      <c r="AZ111" s="81">
        <f t="shared" si="176"/>
        <v>0</v>
      </c>
      <c r="BA111" s="81">
        <f t="shared" si="176"/>
        <v>0</v>
      </c>
      <c r="BB111" s="81">
        <f t="shared" si="176"/>
        <v>0</v>
      </c>
      <c r="BC111" s="81">
        <f t="shared" si="176"/>
        <v>0</v>
      </c>
      <c r="BD111" s="81">
        <f t="shared" si="176"/>
        <v>0</v>
      </c>
      <c r="BE111" s="81">
        <f t="shared" si="176"/>
        <v>0</v>
      </c>
      <c r="BF111" s="81">
        <f t="shared" si="176"/>
        <v>0</v>
      </c>
      <c r="BG111" s="81">
        <f t="shared" si="176"/>
        <v>0</v>
      </c>
      <c r="BH111" s="81">
        <f t="shared" si="176"/>
        <v>0</v>
      </c>
      <c r="BI111" s="81">
        <f t="shared" si="176"/>
        <v>0</v>
      </c>
      <c r="BJ111" s="81">
        <f t="shared" si="176"/>
        <v>0</v>
      </c>
      <c r="BK111" s="81">
        <f t="shared" si="176"/>
        <v>0</v>
      </c>
      <c r="BL111" s="81">
        <f t="shared" si="176"/>
        <v>0</v>
      </c>
      <c r="BM111" s="81">
        <f t="shared" si="176"/>
        <v>0</v>
      </c>
      <c r="BN111" s="81">
        <f t="shared" si="176"/>
        <v>0</v>
      </c>
      <c r="BO111" s="81">
        <f t="shared" si="176"/>
        <v>0</v>
      </c>
      <c r="BP111" s="81">
        <f t="shared" si="176"/>
        <v>0</v>
      </c>
      <c r="BQ111" s="81">
        <f t="shared" ref="BQ111:BW111" si="177">BQ110/7</f>
        <v>0</v>
      </c>
      <c r="BR111" s="81">
        <f t="shared" si="177"/>
        <v>0</v>
      </c>
      <c r="BS111" s="81">
        <f t="shared" si="177"/>
        <v>0</v>
      </c>
      <c r="BT111" s="81">
        <f t="shared" si="177"/>
        <v>0</v>
      </c>
      <c r="BU111" s="81">
        <f t="shared" si="177"/>
        <v>0</v>
      </c>
      <c r="BV111" s="81">
        <f t="shared" si="177"/>
        <v>0</v>
      </c>
      <c r="BW111" s="81">
        <f t="shared" si="177"/>
        <v>0</v>
      </c>
    </row>
    <row r="112" spans="1:81" s="81" customFormat="1" ht="18.75">
      <c r="A112" s="114"/>
      <c r="C112" s="6" t="s">
        <v>39</v>
      </c>
      <c r="D112" s="81">
        <v>0</v>
      </c>
      <c r="E112" s="81">
        <v>0</v>
      </c>
      <c r="F112" s="81">
        <v>0</v>
      </c>
      <c r="G112" s="81">
        <v>0</v>
      </c>
      <c r="H112" s="81">
        <v>0</v>
      </c>
      <c r="I112" s="81">
        <v>0</v>
      </c>
      <c r="J112" s="81">
        <v>0</v>
      </c>
      <c r="K112" s="81">
        <v>0</v>
      </c>
      <c r="L112" s="81">
        <v>0</v>
      </c>
      <c r="M112" s="81">
        <v>0</v>
      </c>
      <c r="N112" s="81">
        <v>0</v>
      </c>
      <c r="O112" s="81">
        <v>0</v>
      </c>
      <c r="P112" s="81">
        <f t="shared" ref="P112:AN112" si="178">LN(P111)</f>
        <v>-1.9459101490553135</v>
      </c>
      <c r="Q112" s="81">
        <v>0</v>
      </c>
      <c r="R112" s="81">
        <v>0</v>
      </c>
      <c r="S112" s="81">
        <v>0</v>
      </c>
      <c r="T112" s="81">
        <v>0</v>
      </c>
      <c r="U112" s="81">
        <v>0</v>
      </c>
      <c r="V112" s="81">
        <v>0</v>
      </c>
      <c r="W112" s="81">
        <v>0</v>
      </c>
      <c r="X112" s="81">
        <v>0</v>
      </c>
      <c r="Y112" s="81">
        <f t="shared" si="178"/>
        <v>-1.9459101490553135</v>
      </c>
      <c r="Z112" s="81">
        <v>0</v>
      </c>
      <c r="AA112" s="81">
        <v>0</v>
      </c>
      <c r="AB112" s="81">
        <v>0</v>
      </c>
      <c r="AC112" s="81">
        <v>0</v>
      </c>
      <c r="AD112" s="81">
        <v>0</v>
      </c>
      <c r="AE112" s="81">
        <v>0</v>
      </c>
      <c r="AF112" s="81">
        <v>0</v>
      </c>
      <c r="AG112" s="81">
        <f t="shared" si="178"/>
        <v>-1.9459101490553135</v>
      </c>
      <c r="AH112" s="81">
        <v>0</v>
      </c>
      <c r="AI112" s="81">
        <v>0</v>
      </c>
      <c r="AJ112" s="81">
        <v>0</v>
      </c>
      <c r="AK112" s="81">
        <f t="shared" si="178"/>
        <v>-1.9459101490553135</v>
      </c>
      <c r="AL112" s="81">
        <f t="shared" si="178"/>
        <v>-1.9459101490553135</v>
      </c>
      <c r="AM112" s="81">
        <f t="shared" si="178"/>
        <v>-1.9459101490553135</v>
      </c>
      <c r="AN112" s="81">
        <f t="shared" si="178"/>
        <v>-1.9459101490553135</v>
      </c>
      <c r="AO112" s="81">
        <v>0</v>
      </c>
      <c r="AP112" s="81">
        <v>0</v>
      </c>
      <c r="AQ112" s="81">
        <v>0</v>
      </c>
      <c r="AR112" s="81">
        <v>0</v>
      </c>
      <c r="AS112" s="81">
        <v>0</v>
      </c>
      <c r="AT112" s="81">
        <v>0</v>
      </c>
      <c r="AU112" s="81">
        <v>0</v>
      </c>
      <c r="AV112" s="81">
        <v>0</v>
      </c>
      <c r="AW112" s="81">
        <v>0</v>
      </c>
      <c r="AX112" s="81">
        <v>0</v>
      </c>
      <c r="AY112" s="81">
        <v>0</v>
      </c>
      <c r="AZ112" s="81">
        <v>0</v>
      </c>
      <c r="BA112" s="81">
        <v>0</v>
      </c>
      <c r="BB112" s="81">
        <v>0</v>
      </c>
      <c r="BC112" s="81">
        <v>0</v>
      </c>
      <c r="BD112" s="81">
        <v>0</v>
      </c>
      <c r="BE112" s="81">
        <v>0</v>
      </c>
      <c r="BF112" s="81">
        <v>0</v>
      </c>
      <c r="BG112" s="81">
        <v>0</v>
      </c>
      <c r="BH112" s="81">
        <v>0</v>
      </c>
      <c r="BI112" s="81">
        <v>0</v>
      </c>
      <c r="BJ112" s="81">
        <v>0</v>
      </c>
      <c r="BK112" s="81">
        <v>0</v>
      </c>
      <c r="BL112" s="81">
        <v>0</v>
      </c>
      <c r="BM112" s="81">
        <v>0</v>
      </c>
      <c r="BN112" s="81">
        <v>0</v>
      </c>
      <c r="BO112" s="81">
        <v>0</v>
      </c>
      <c r="BP112" s="81">
        <v>0</v>
      </c>
      <c r="BQ112" s="81">
        <v>0</v>
      </c>
      <c r="BR112" s="81">
        <v>0</v>
      </c>
      <c r="BS112" s="81">
        <v>0</v>
      </c>
      <c r="BT112" s="81">
        <v>0</v>
      </c>
      <c r="BU112" s="81">
        <v>0</v>
      </c>
      <c r="BV112" s="81">
        <v>0</v>
      </c>
      <c r="BW112" s="81">
        <v>0</v>
      </c>
    </row>
    <row r="113" spans="1:81" s="81" customFormat="1">
      <c r="A113" s="114"/>
      <c r="C113" s="6" t="s">
        <v>244</v>
      </c>
      <c r="D113" s="81">
        <f>-D111*D112</f>
        <v>0</v>
      </c>
      <c r="E113" s="81">
        <f t="shared" ref="E113:BP113" si="179">-E111*E112</f>
        <v>0</v>
      </c>
      <c r="F113" s="81">
        <f t="shared" si="179"/>
        <v>0</v>
      </c>
      <c r="G113" s="81">
        <f t="shared" si="179"/>
        <v>0</v>
      </c>
      <c r="H113" s="81">
        <f t="shared" si="179"/>
        <v>0</v>
      </c>
      <c r="I113" s="81">
        <f t="shared" si="179"/>
        <v>0</v>
      </c>
      <c r="J113" s="81">
        <f t="shared" si="179"/>
        <v>0</v>
      </c>
      <c r="K113" s="81">
        <f t="shared" si="179"/>
        <v>0</v>
      </c>
      <c r="L113" s="81">
        <f t="shared" si="179"/>
        <v>0</v>
      </c>
      <c r="M113" s="81">
        <f t="shared" si="179"/>
        <v>0</v>
      </c>
      <c r="N113" s="81">
        <f t="shared" si="179"/>
        <v>0</v>
      </c>
      <c r="O113" s="81">
        <f t="shared" si="179"/>
        <v>0</v>
      </c>
      <c r="P113" s="81">
        <f t="shared" si="179"/>
        <v>0.27798716415075903</v>
      </c>
      <c r="Q113" s="81">
        <f t="shared" si="179"/>
        <v>0</v>
      </c>
      <c r="R113" s="81">
        <f t="shared" si="179"/>
        <v>0</v>
      </c>
      <c r="S113" s="81">
        <f t="shared" si="179"/>
        <v>0</v>
      </c>
      <c r="T113" s="81">
        <f t="shared" si="179"/>
        <v>0</v>
      </c>
      <c r="U113" s="81">
        <f t="shared" si="179"/>
        <v>0</v>
      </c>
      <c r="V113" s="81">
        <f t="shared" si="179"/>
        <v>0</v>
      </c>
      <c r="W113" s="81">
        <f t="shared" si="179"/>
        <v>0</v>
      </c>
      <c r="X113" s="81">
        <f t="shared" si="179"/>
        <v>0</v>
      </c>
      <c r="Y113" s="81">
        <f t="shared" si="179"/>
        <v>0.27798716415075903</v>
      </c>
      <c r="Z113" s="81">
        <f t="shared" si="179"/>
        <v>0</v>
      </c>
      <c r="AA113" s="81">
        <f t="shared" si="179"/>
        <v>0</v>
      </c>
      <c r="AB113" s="81">
        <f t="shared" si="179"/>
        <v>0</v>
      </c>
      <c r="AC113" s="81">
        <f t="shared" si="179"/>
        <v>0</v>
      </c>
      <c r="AD113" s="81">
        <f t="shared" si="179"/>
        <v>0</v>
      </c>
      <c r="AE113" s="81">
        <f t="shared" si="179"/>
        <v>0</v>
      </c>
      <c r="AF113" s="81">
        <f t="shared" si="179"/>
        <v>0</v>
      </c>
      <c r="AG113" s="81">
        <f t="shared" si="179"/>
        <v>0.27798716415075903</v>
      </c>
      <c r="AH113" s="81">
        <f t="shared" si="179"/>
        <v>0</v>
      </c>
      <c r="AI113" s="81">
        <f t="shared" si="179"/>
        <v>0</v>
      </c>
      <c r="AJ113" s="81">
        <f t="shared" si="179"/>
        <v>0</v>
      </c>
      <c r="AK113" s="81">
        <f t="shared" si="179"/>
        <v>0.27798716415075903</v>
      </c>
      <c r="AL113" s="81">
        <f t="shared" si="179"/>
        <v>0.27798716415075903</v>
      </c>
      <c r="AM113" s="81">
        <f t="shared" si="179"/>
        <v>0.27798716415075903</v>
      </c>
      <c r="AN113" s="81">
        <f t="shared" si="179"/>
        <v>0.27798716415075903</v>
      </c>
      <c r="AO113" s="81">
        <f t="shared" si="179"/>
        <v>0</v>
      </c>
      <c r="AP113" s="81">
        <f t="shared" si="179"/>
        <v>0</v>
      </c>
      <c r="AQ113" s="81">
        <f t="shared" si="179"/>
        <v>0</v>
      </c>
      <c r="AR113" s="81">
        <f t="shared" si="179"/>
        <v>0</v>
      </c>
      <c r="AS113" s="81">
        <f t="shared" si="179"/>
        <v>0</v>
      </c>
      <c r="AT113" s="81">
        <f t="shared" si="179"/>
        <v>0</v>
      </c>
      <c r="AU113" s="81">
        <f t="shared" si="179"/>
        <v>0</v>
      </c>
      <c r="AV113" s="81">
        <f t="shared" si="179"/>
        <v>0</v>
      </c>
      <c r="AW113" s="81">
        <f t="shared" si="179"/>
        <v>0</v>
      </c>
      <c r="AX113" s="81">
        <f t="shared" si="179"/>
        <v>0</v>
      </c>
      <c r="AY113" s="81">
        <f t="shared" si="179"/>
        <v>0</v>
      </c>
      <c r="AZ113" s="81">
        <f t="shared" si="179"/>
        <v>0</v>
      </c>
      <c r="BA113" s="81">
        <f t="shared" si="179"/>
        <v>0</v>
      </c>
      <c r="BB113" s="81">
        <f t="shared" si="179"/>
        <v>0</v>
      </c>
      <c r="BC113" s="81">
        <f t="shared" si="179"/>
        <v>0</v>
      </c>
      <c r="BD113" s="81">
        <f t="shared" si="179"/>
        <v>0</v>
      </c>
      <c r="BE113" s="81">
        <f t="shared" si="179"/>
        <v>0</v>
      </c>
      <c r="BF113" s="81">
        <f t="shared" si="179"/>
        <v>0</v>
      </c>
      <c r="BG113" s="81">
        <f t="shared" si="179"/>
        <v>0</v>
      </c>
      <c r="BH113" s="81">
        <f t="shared" si="179"/>
        <v>0</v>
      </c>
      <c r="BI113" s="81">
        <f t="shared" si="179"/>
        <v>0</v>
      </c>
      <c r="BJ113" s="81">
        <f t="shared" si="179"/>
        <v>0</v>
      </c>
      <c r="BK113" s="81">
        <f t="shared" si="179"/>
        <v>0</v>
      </c>
      <c r="BL113" s="81">
        <f t="shared" si="179"/>
        <v>0</v>
      </c>
      <c r="BM113" s="81">
        <f t="shared" si="179"/>
        <v>0</v>
      </c>
      <c r="BN113" s="81">
        <f t="shared" si="179"/>
        <v>0</v>
      </c>
      <c r="BO113" s="81">
        <f t="shared" si="179"/>
        <v>0</v>
      </c>
      <c r="BP113" s="81">
        <f t="shared" si="179"/>
        <v>0</v>
      </c>
      <c r="BQ113" s="81">
        <f t="shared" ref="BQ113:BW113" si="180">-BQ111*BQ112</f>
        <v>0</v>
      </c>
      <c r="BR113" s="81">
        <f t="shared" si="180"/>
        <v>0</v>
      </c>
      <c r="BS113" s="81">
        <f t="shared" si="180"/>
        <v>0</v>
      </c>
      <c r="BT113" s="81">
        <f t="shared" si="180"/>
        <v>0</v>
      </c>
      <c r="BU113" s="81">
        <f t="shared" si="180"/>
        <v>0</v>
      </c>
      <c r="BV113" s="81">
        <f t="shared" si="180"/>
        <v>0</v>
      </c>
      <c r="BW113" s="81">
        <f t="shared" si="180"/>
        <v>0</v>
      </c>
      <c r="CA113" s="81">
        <f t="shared" si="115"/>
        <v>1.945910149055313</v>
      </c>
      <c r="CB113" s="81">
        <f t="shared" si="116"/>
        <v>0.45500634116746858</v>
      </c>
      <c r="CC113" s="81">
        <f t="shared" si="117"/>
        <v>0.11429365986451356</v>
      </c>
    </row>
    <row r="114" spans="1:81" ht="28.5">
      <c r="A114" s="114"/>
      <c r="B114" s="92" t="s">
        <v>95</v>
      </c>
      <c r="C114" s="92" t="s">
        <v>96</v>
      </c>
      <c r="D114" s="81">
        <v>1</v>
      </c>
      <c r="E114" s="81">
        <v>1</v>
      </c>
      <c r="F114" s="81">
        <v>1</v>
      </c>
      <c r="G114" s="81">
        <v>1</v>
      </c>
      <c r="H114" s="81">
        <v>1</v>
      </c>
      <c r="I114" s="81">
        <v>1</v>
      </c>
      <c r="J114" s="81">
        <v>1</v>
      </c>
      <c r="K114" s="81">
        <v>1</v>
      </c>
      <c r="L114" s="81">
        <v>1</v>
      </c>
      <c r="M114" s="81">
        <v>1</v>
      </c>
      <c r="N114" s="81">
        <v>1</v>
      </c>
      <c r="O114" s="81">
        <v>1E-3</v>
      </c>
      <c r="P114" s="81">
        <v>1</v>
      </c>
      <c r="Q114" s="81">
        <v>1</v>
      </c>
      <c r="R114" s="81">
        <v>1E-3</v>
      </c>
      <c r="S114" s="81">
        <v>1E-3</v>
      </c>
      <c r="T114" s="81">
        <v>1E-3</v>
      </c>
      <c r="U114" s="81">
        <v>1E-3</v>
      </c>
      <c r="V114" s="81">
        <v>2</v>
      </c>
      <c r="W114" s="81">
        <v>1</v>
      </c>
      <c r="X114" s="81">
        <v>1</v>
      </c>
      <c r="Y114" s="81">
        <v>2</v>
      </c>
      <c r="Z114" s="81">
        <v>1E-3</v>
      </c>
      <c r="AA114" s="81">
        <v>1E-3</v>
      </c>
      <c r="AB114" s="81">
        <v>1E-3</v>
      </c>
      <c r="AC114" s="81">
        <v>1</v>
      </c>
      <c r="AD114" s="81">
        <v>1</v>
      </c>
      <c r="AE114" s="81">
        <v>0</v>
      </c>
      <c r="AF114" s="81">
        <v>1E-3</v>
      </c>
      <c r="AG114" s="81">
        <v>2</v>
      </c>
      <c r="AH114" s="81">
        <v>1E-3</v>
      </c>
      <c r="AI114" s="81">
        <v>1</v>
      </c>
      <c r="AJ114" s="81">
        <v>2</v>
      </c>
      <c r="AK114" s="81">
        <v>2</v>
      </c>
      <c r="AL114" s="81">
        <v>2</v>
      </c>
      <c r="AM114" s="81">
        <v>2</v>
      </c>
      <c r="AN114" s="81">
        <v>2</v>
      </c>
      <c r="AO114" s="81">
        <v>1E-3</v>
      </c>
      <c r="AP114" s="81">
        <v>2</v>
      </c>
      <c r="AQ114" s="81">
        <v>1</v>
      </c>
      <c r="AR114" s="81">
        <v>1</v>
      </c>
      <c r="AS114" s="81">
        <v>1</v>
      </c>
      <c r="AT114" s="81">
        <v>1</v>
      </c>
      <c r="AU114" s="81">
        <v>1</v>
      </c>
      <c r="AV114" s="81">
        <v>1</v>
      </c>
      <c r="AW114" s="81">
        <v>1</v>
      </c>
      <c r="AX114" s="81">
        <v>1</v>
      </c>
      <c r="AY114" s="81">
        <v>1</v>
      </c>
      <c r="AZ114" s="81">
        <v>1</v>
      </c>
      <c r="BA114" s="81">
        <v>1</v>
      </c>
      <c r="BB114" s="81">
        <v>1</v>
      </c>
      <c r="BC114" s="81">
        <v>1</v>
      </c>
      <c r="BD114" s="81">
        <v>1</v>
      </c>
      <c r="BE114" s="81">
        <v>1E-3</v>
      </c>
      <c r="BF114" s="81">
        <v>1E-3</v>
      </c>
      <c r="BG114" s="81">
        <v>1</v>
      </c>
      <c r="BH114" s="81">
        <v>1</v>
      </c>
      <c r="BI114" s="81">
        <v>1</v>
      </c>
      <c r="BJ114" s="81">
        <v>2</v>
      </c>
      <c r="BK114" s="81">
        <v>1E-3</v>
      </c>
      <c r="BL114" s="81">
        <v>1E-3</v>
      </c>
      <c r="BM114" s="81">
        <v>1E-3</v>
      </c>
      <c r="BN114" s="81">
        <v>1</v>
      </c>
      <c r="BO114" s="81">
        <v>1E-3</v>
      </c>
      <c r="BP114" s="81">
        <v>1E-3</v>
      </c>
      <c r="BQ114" s="81">
        <v>1E-3</v>
      </c>
      <c r="BR114" s="81">
        <v>1E-3</v>
      </c>
      <c r="BS114" s="81">
        <v>1E-3</v>
      </c>
      <c r="BT114" s="81">
        <v>2</v>
      </c>
      <c r="BU114" s="81">
        <v>1E-3</v>
      </c>
      <c r="BV114" s="81">
        <v>1E-3</v>
      </c>
      <c r="BW114" s="81">
        <v>1E-3</v>
      </c>
      <c r="BX114" s="81">
        <f t="shared" si="8"/>
        <v>2</v>
      </c>
      <c r="BY114" s="81">
        <f t="shared" si="9"/>
        <v>0</v>
      </c>
      <c r="BZ114" s="81"/>
      <c r="CA114" s="81"/>
      <c r="CB114" s="81"/>
      <c r="CC114" s="81"/>
    </row>
    <row r="115" spans="1:81" s="81" customFormat="1" ht="18.75">
      <c r="A115" s="114"/>
      <c r="C115" s="6" t="s">
        <v>37</v>
      </c>
      <c r="D115" s="81">
        <f>D114/2</f>
        <v>0.5</v>
      </c>
      <c r="E115" s="81">
        <f t="shared" ref="E115:BP115" si="181">E114/2</f>
        <v>0.5</v>
      </c>
      <c r="F115" s="81">
        <f t="shared" si="181"/>
        <v>0.5</v>
      </c>
      <c r="G115" s="81">
        <f t="shared" si="181"/>
        <v>0.5</v>
      </c>
      <c r="H115" s="81">
        <f t="shared" si="181"/>
        <v>0.5</v>
      </c>
      <c r="I115" s="81">
        <f t="shared" si="181"/>
        <v>0.5</v>
      </c>
      <c r="J115" s="81">
        <f t="shared" si="181"/>
        <v>0.5</v>
      </c>
      <c r="K115" s="81">
        <f t="shared" si="181"/>
        <v>0.5</v>
      </c>
      <c r="L115" s="81">
        <f t="shared" si="181"/>
        <v>0.5</v>
      </c>
      <c r="M115" s="81">
        <f t="shared" si="181"/>
        <v>0.5</v>
      </c>
      <c r="N115" s="81">
        <f t="shared" si="181"/>
        <v>0.5</v>
      </c>
      <c r="O115" s="81">
        <f t="shared" si="181"/>
        <v>5.0000000000000001E-4</v>
      </c>
      <c r="P115" s="81">
        <f t="shared" si="181"/>
        <v>0.5</v>
      </c>
      <c r="Q115" s="81">
        <f t="shared" si="181"/>
        <v>0.5</v>
      </c>
      <c r="R115" s="81">
        <f t="shared" si="181"/>
        <v>5.0000000000000001E-4</v>
      </c>
      <c r="S115" s="81">
        <f t="shared" si="181"/>
        <v>5.0000000000000001E-4</v>
      </c>
      <c r="T115" s="81">
        <f t="shared" si="181"/>
        <v>5.0000000000000001E-4</v>
      </c>
      <c r="U115" s="81">
        <f t="shared" si="181"/>
        <v>5.0000000000000001E-4</v>
      </c>
      <c r="V115" s="81">
        <f t="shared" si="181"/>
        <v>1</v>
      </c>
      <c r="W115" s="81">
        <f t="shared" si="181"/>
        <v>0.5</v>
      </c>
      <c r="X115" s="81">
        <f t="shared" si="181"/>
        <v>0.5</v>
      </c>
      <c r="Y115" s="81">
        <f t="shared" si="181"/>
        <v>1</v>
      </c>
      <c r="Z115" s="81">
        <f t="shared" si="181"/>
        <v>5.0000000000000001E-4</v>
      </c>
      <c r="AA115" s="81">
        <f t="shared" si="181"/>
        <v>5.0000000000000001E-4</v>
      </c>
      <c r="AB115" s="81">
        <f t="shared" si="181"/>
        <v>5.0000000000000001E-4</v>
      </c>
      <c r="AC115" s="81">
        <f t="shared" si="181"/>
        <v>0.5</v>
      </c>
      <c r="AD115" s="81">
        <f t="shared" si="181"/>
        <v>0.5</v>
      </c>
      <c r="AE115" s="81">
        <f t="shared" si="181"/>
        <v>0</v>
      </c>
      <c r="AF115" s="81">
        <f t="shared" si="181"/>
        <v>5.0000000000000001E-4</v>
      </c>
      <c r="AG115" s="81">
        <f t="shared" si="181"/>
        <v>1</v>
      </c>
      <c r="AH115" s="81">
        <f t="shared" si="181"/>
        <v>5.0000000000000001E-4</v>
      </c>
      <c r="AI115" s="81">
        <f t="shared" si="181"/>
        <v>0.5</v>
      </c>
      <c r="AJ115" s="81">
        <f t="shared" si="181"/>
        <v>1</v>
      </c>
      <c r="AK115" s="81">
        <f t="shared" si="181"/>
        <v>1</v>
      </c>
      <c r="AL115" s="81">
        <f t="shared" si="181"/>
        <v>1</v>
      </c>
      <c r="AM115" s="81">
        <f t="shared" si="181"/>
        <v>1</v>
      </c>
      <c r="AN115" s="81">
        <f t="shared" si="181"/>
        <v>1</v>
      </c>
      <c r="AO115" s="81">
        <f t="shared" si="181"/>
        <v>5.0000000000000001E-4</v>
      </c>
      <c r="AP115" s="81">
        <f t="shared" si="181"/>
        <v>1</v>
      </c>
      <c r="AQ115" s="81">
        <f t="shared" si="181"/>
        <v>0.5</v>
      </c>
      <c r="AR115" s="81">
        <f t="shared" si="181"/>
        <v>0.5</v>
      </c>
      <c r="AS115" s="81">
        <f t="shared" si="181"/>
        <v>0.5</v>
      </c>
      <c r="AT115" s="81">
        <f t="shared" si="181"/>
        <v>0.5</v>
      </c>
      <c r="AU115" s="81">
        <f t="shared" si="181"/>
        <v>0.5</v>
      </c>
      <c r="AV115" s="81">
        <f t="shared" si="181"/>
        <v>0.5</v>
      </c>
      <c r="AW115" s="81">
        <f t="shared" si="181"/>
        <v>0.5</v>
      </c>
      <c r="AX115" s="81">
        <f t="shared" si="181"/>
        <v>0.5</v>
      </c>
      <c r="AY115" s="81">
        <f t="shared" si="181"/>
        <v>0.5</v>
      </c>
      <c r="AZ115" s="81">
        <f t="shared" si="181"/>
        <v>0.5</v>
      </c>
      <c r="BA115" s="81">
        <f t="shared" si="181"/>
        <v>0.5</v>
      </c>
      <c r="BB115" s="81">
        <f t="shared" si="181"/>
        <v>0.5</v>
      </c>
      <c r="BC115" s="81">
        <f t="shared" si="181"/>
        <v>0.5</v>
      </c>
      <c r="BD115" s="81">
        <f t="shared" si="181"/>
        <v>0.5</v>
      </c>
      <c r="BE115" s="81">
        <f t="shared" si="181"/>
        <v>5.0000000000000001E-4</v>
      </c>
      <c r="BF115" s="81">
        <f t="shared" si="181"/>
        <v>5.0000000000000001E-4</v>
      </c>
      <c r="BG115" s="81">
        <f t="shared" si="181"/>
        <v>0.5</v>
      </c>
      <c r="BH115" s="81">
        <f t="shared" si="181"/>
        <v>0.5</v>
      </c>
      <c r="BI115" s="81">
        <f t="shared" si="181"/>
        <v>0.5</v>
      </c>
      <c r="BJ115" s="81">
        <f t="shared" si="181"/>
        <v>1</v>
      </c>
      <c r="BK115" s="81">
        <f t="shared" si="181"/>
        <v>5.0000000000000001E-4</v>
      </c>
      <c r="BL115" s="81">
        <f t="shared" si="181"/>
        <v>5.0000000000000001E-4</v>
      </c>
      <c r="BM115" s="81">
        <f t="shared" si="181"/>
        <v>5.0000000000000001E-4</v>
      </c>
      <c r="BN115" s="81">
        <f t="shared" si="181"/>
        <v>0.5</v>
      </c>
      <c r="BO115" s="81">
        <f t="shared" si="181"/>
        <v>5.0000000000000001E-4</v>
      </c>
      <c r="BP115" s="81">
        <f t="shared" si="181"/>
        <v>5.0000000000000001E-4</v>
      </c>
      <c r="BQ115" s="81">
        <f t="shared" ref="BQ115:BW115" si="182">BQ114/2</f>
        <v>5.0000000000000001E-4</v>
      </c>
      <c r="BR115" s="81">
        <f t="shared" si="182"/>
        <v>5.0000000000000001E-4</v>
      </c>
      <c r="BS115" s="81">
        <f t="shared" si="182"/>
        <v>5.0000000000000001E-4</v>
      </c>
      <c r="BT115" s="81">
        <f t="shared" si="182"/>
        <v>1</v>
      </c>
      <c r="BU115" s="81">
        <f t="shared" si="182"/>
        <v>5.0000000000000001E-4</v>
      </c>
      <c r="BV115" s="81">
        <f t="shared" si="182"/>
        <v>5.0000000000000001E-4</v>
      </c>
      <c r="BW115" s="81">
        <f t="shared" si="182"/>
        <v>5.0000000000000001E-4</v>
      </c>
      <c r="BZ115" s="81">
        <f t="shared" si="12"/>
        <v>29.011999999999986</v>
      </c>
    </row>
    <row r="116" spans="1:81" s="81" customFormat="1" ht="18.75">
      <c r="A116" s="114"/>
      <c r="C116" s="6" t="s">
        <v>38</v>
      </c>
      <c r="D116" s="81">
        <f>D115/29.012</f>
        <v>1.7234247897421756E-2</v>
      </c>
      <c r="E116" s="81">
        <f t="shared" ref="E116:BP116" si="183">E115/29.012</f>
        <v>1.7234247897421756E-2</v>
      </c>
      <c r="F116" s="81">
        <f t="shared" si="183"/>
        <v>1.7234247897421756E-2</v>
      </c>
      <c r="G116" s="81">
        <f t="shared" si="183"/>
        <v>1.7234247897421756E-2</v>
      </c>
      <c r="H116" s="81">
        <f t="shared" si="183"/>
        <v>1.7234247897421756E-2</v>
      </c>
      <c r="I116" s="81">
        <f t="shared" si="183"/>
        <v>1.7234247897421756E-2</v>
      </c>
      <c r="J116" s="81">
        <f t="shared" si="183"/>
        <v>1.7234247897421756E-2</v>
      </c>
      <c r="K116" s="81">
        <f t="shared" si="183"/>
        <v>1.7234247897421756E-2</v>
      </c>
      <c r="L116" s="81">
        <f t="shared" si="183"/>
        <v>1.7234247897421756E-2</v>
      </c>
      <c r="M116" s="81">
        <f t="shared" si="183"/>
        <v>1.7234247897421756E-2</v>
      </c>
      <c r="N116" s="81">
        <f t="shared" si="183"/>
        <v>1.7234247897421756E-2</v>
      </c>
      <c r="O116" s="81">
        <f t="shared" si="183"/>
        <v>1.7234247897421755E-5</v>
      </c>
      <c r="P116" s="81">
        <f t="shared" si="183"/>
        <v>1.7234247897421756E-2</v>
      </c>
      <c r="Q116" s="81">
        <f t="shared" si="183"/>
        <v>1.7234247897421756E-2</v>
      </c>
      <c r="R116" s="81">
        <f t="shared" si="183"/>
        <v>1.7234247897421755E-5</v>
      </c>
      <c r="S116" s="81">
        <f t="shared" si="183"/>
        <v>1.7234247897421755E-5</v>
      </c>
      <c r="T116" s="81">
        <f t="shared" si="183"/>
        <v>1.7234247897421755E-5</v>
      </c>
      <c r="U116" s="81">
        <f t="shared" si="183"/>
        <v>1.7234247897421755E-5</v>
      </c>
      <c r="V116" s="81">
        <f t="shared" si="183"/>
        <v>3.4468495794843512E-2</v>
      </c>
      <c r="W116" s="81">
        <f t="shared" si="183"/>
        <v>1.7234247897421756E-2</v>
      </c>
      <c r="X116" s="81">
        <f t="shared" si="183"/>
        <v>1.7234247897421756E-2</v>
      </c>
      <c r="Y116" s="81">
        <f t="shared" si="183"/>
        <v>3.4468495794843512E-2</v>
      </c>
      <c r="Z116" s="81">
        <f t="shared" si="183"/>
        <v>1.7234247897421755E-5</v>
      </c>
      <c r="AA116" s="81">
        <f t="shared" si="183"/>
        <v>1.7234247897421755E-5</v>
      </c>
      <c r="AB116" s="81">
        <f t="shared" si="183"/>
        <v>1.7234247897421755E-5</v>
      </c>
      <c r="AC116" s="81">
        <f t="shared" si="183"/>
        <v>1.7234247897421756E-2</v>
      </c>
      <c r="AD116" s="81">
        <f t="shared" si="183"/>
        <v>1.7234247897421756E-2</v>
      </c>
      <c r="AE116" s="81">
        <f t="shared" si="183"/>
        <v>0</v>
      </c>
      <c r="AF116" s="81">
        <f t="shared" si="183"/>
        <v>1.7234247897421755E-5</v>
      </c>
      <c r="AG116" s="81">
        <f t="shared" si="183"/>
        <v>3.4468495794843512E-2</v>
      </c>
      <c r="AH116" s="81">
        <f t="shared" si="183"/>
        <v>1.7234247897421755E-5</v>
      </c>
      <c r="AI116" s="81">
        <f t="shared" si="183"/>
        <v>1.7234247897421756E-2</v>
      </c>
      <c r="AJ116" s="81">
        <f t="shared" si="183"/>
        <v>3.4468495794843512E-2</v>
      </c>
      <c r="AK116" s="81">
        <f t="shared" si="183"/>
        <v>3.4468495794843512E-2</v>
      </c>
      <c r="AL116" s="81">
        <f t="shared" si="183"/>
        <v>3.4468495794843512E-2</v>
      </c>
      <c r="AM116" s="81">
        <f t="shared" si="183"/>
        <v>3.4468495794843512E-2</v>
      </c>
      <c r="AN116" s="81">
        <f t="shared" si="183"/>
        <v>3.4468495794843512E-2</v>
      </c>
      <c r="AO116" s="81">
        <f t="shared" si="183"/>
        <v>1.7234247897421755E-5</v>
      </c>
      <c r="AP116" s="81">
        <f t="shared" si="183"/>
        <v>3.4468495794843512E-2</v>
      </c>
      <c r="AQ116" s="81">
        <f t="shared" si="183"/>
        <v>1.7234247897421756E-2</v>
      </c>
      <c r="AR116" s="81">
        <f t="shared" si="183"/>
        <v>1.7234247897421756E-2</v>
      </c>
      <c r="AS116" s="81">
        <f t="shared" si="183"/>
        <v>1.7234247897421756E-2</v>
      </c>
      <c r="AT116" s="81">
        <f t="shared" si="183"/>
        <v>1.7234247897421756E-2</v>
      </c>
      <c r="AU116" s="81">
        <f t="shared" si="183"/>
        <v>1.7234247897421756E-2</v>
      </c>
      <c r="AV116" s="81">
        <f t="shared" si="183"/>
        <v>1.7234247897421756E-2</v>
      </c>
      <c r="AW116" s="81">
        <f t="shared" si="183"/>
        <v>1.7234247897421756E-2</v>
      </c>
      <c r="AX116" s="81">
        <f t="shared" si="183"/>
        <v>1.7234247897421756E-2</v>
      </c>
      <c r="AY116" s="81">
        <f t="shared" si="183"/>
        <v>1.7234247897421756E-2</v>
      </c>
      <c r="AZ116" s="81">
        <f t="shared" si="183"/>
        <v>1.7234247897421756E-2</v>
      </c>
      <c r="BA116" s="81">
        <f t="shared" si="183"/>
        <v>1.7234247897421756E-2</v>
      </c>
      <c r="BB116" s="81">
        <f t="shared" si="183"/>
        <v>1.7234247897421756E-2</v>
      </c>
      <c r="BC116" s="81">
        <f t="shared" si="183"/>
        <v>1.7234247897421756E-2</v>
      </c>
      <c r="BD116" s="81">
        <f t="shared" si="183"/>
        <v>1.7234247897421756E-2</v>
      </c>
      <c r="BE116" s="81">
        <f t="shared" si="183"/>
        <v>1.7234247897421755E-5</v>
      </c>
      <c r="BF116" s="81">
        <f t="shared" si="183"/>
        <v>1.7234247897421755E-5</v>
      </c>
      <c r="BG116" s="81">
        <f t="shared" si="183"/>
        <v>1.7234247897421756E-2</v>
      </c>
      <c r="BH116" s="81">
        <f t="shared" si="183"/>
        <v>1.7234247897421756E-2</v>
      </c>
      <c r="BI116" s="81">
        <f t="shared" si="183"/>
        <v>1.7234247897421756E-2</v>
      </c>
      <c r="BJ116" s="81">
        <f t="shared" si="183"/>
        <v>3.4468495794843512E-2</v>
      </c>
      <c r="BK116" s="81">
        <f t="shared" si="183"/>
        <v>1.7234247897421755E-5</v>
      </c>
      <c r="BL116" s="81">
        <f t="shared" si="183"/>
        <v>1.7234247897421755E-5</v>
      </c>
      <c r="BM116" s="81">
        <f t="shared" si="183"/>
        <v>1.7234247897421755E-5</v>
      </c>
      <c r="BN116" s="81">
        <f t="shared" si="183"/>
        <v>1.7234247897421756E-2</v>
      </c>
      <c r="BO116" s="81">
        <f t="shared" si="183"/>
        <v>1.7234247897421755E-5</v>
      </c>
      <c r="BP116" s="81">
        <f t="shared" si="183"/>
        <v>1.7234247897421755E-5</v>
      </c>
      <c r="BQ116" s="81">
        <f t="shared" ref="BQ116:BW116" si="184">BQ115/29.012</f>
        <v>1.7234247897421755E-5</v>
      </c>
      <c r="BR116" s="81">
        <f t="shared" si="184"/>
        <v>1.7234247897421755E-5</v>
      </c>
      <c r="BS116" s="81">
        <f t="shared" si="184"/>
        <v>1.7234247897421755E-5</v>
      </c>
      <c r="BT116" s="81">
        <f t="shared" si="184"/>
        <v>3.4468495794843512E-2</v>
      </c>
      <c r="BU116" s="81">
        <f t="shared" si="184"/>
        <v>1.7234247897421755E-5</v>
      </c>
      <c r="BV116" s="81">
        <f t="shared" si="184"/>
        <v>1.7234247897421755E-5</v>
      </c>
      <c r="BW116" s="81">
        <f t="shared" si="184"/>
        <v>1.7234247897421755E-5</v>
      </c>
    </row>
    <row r="117" spans="1:81" s="81" customFormat="1" ht="18.75">
      <c r="A117" s="114"/>
      <c r="C117" s="6" t="s">
        <v>39</v>
      </c>
      <c r="D117" s="81">
        <f>LN(D116)</f>
        <v>-4.0608567180611113</v>
      </c>
      <c r="E117" s="81">
        <f t="shared" ref="E117:BP117" si="185">LN(E116)</f>
        <v>-4.0608567180611113</v>
      </c>
      <c r="F117" s="81">
        <f t="shared" si="185"/>
        <v>-4.0608567180611113</v>
      </c>
      <c r="G117" s="81">
        <f t="shared" si="185"/>
        <v>-4.0608567180611113</v>
      </c>
      <c r="H117" s="81">
        <f t="shared" si="185"/>
        <v>-4.0608567180611113</v>
      </c>
      <c r="I117" s="81">
        <f t="shared" si="185"/>
        <v>-4.0608567180611113</v>
      </c>
      <c r="J117" s="81">
        <f t="shared" si="185"/>
        <v>-4.0608567180611113</v>
      </c>
      <c r="K117" s="81">
        <f t="shared" si="185"/>
        <v>-4.0608567180611113</v>
      </c>
      <c r="L117" s="81">
        <f t="shared" si="185"/>
        <v>-4.0608567180611113</v>
      </c>
      <c r="M117" s="81">
        <f t="shared" si="185"/>
        <v>-4.0608567180611113</v>
      </c>
      <c r="N117" s="81">
        <f t="shared" si="185"/>
        <v>-4.0608567180611113</v>
      </c>
      <c r="O117" s="81">
        <f t="shared" si="185"/>
        <v>-10.968611997043249</v>
      </c>
      <c r="P117" s="81">
        <f t="shared" si="185"/>
        <v>-4.0608567180611113</v>
      </c>
      <c r="Q117" s="81">
        <f t="shared" si="185"/>
        <v>-4.0608567180611113</v>
      </c>
      <c r="R117" s="81">
        <f t="shared" si="185"/>
        <v>-10.968611997043249</v>
      </c>
      <c r="S117" s="81">
        <f t="shared" si="185"/>
        <v>-10.968611997043249</v>
      </c>
      <c r="T117" s="81">
        <f t="shared" si="185"/>
        <v>-10.968611997043249</v>
      </c>
      <c r="U117" s="81">
        <f t="shared" si="185"/>
        <v>-10.968611997043249</v>
      </c>
      <c r="V117" s="81">
        <f t="shared" si="185"/>
        <v>-3.3677095375011659</v>
      </c>
      <c r="W117" s="81">
        <f t="shared" si="185"/>
        <v>-4.0608567180611113</v>
      </c>
      <c r="X117" s="81">
        <f t="shared" si="185"/>
        <v>-4.0608567180611113</v>
      </c>
      <c r="Y117" s="81">
        <f t="shared" si="185"/>
        <v>-3.3677095375011659</v>
      </c>
      <c r="Z117" s="81">
        <f t="shared" si="185"/>
        <v>-10.968611997043249</v>
      </c>
      <c r="AA117" s="81">
        <f t="shared" si="185"/>
        <v>-10.968611997043249</v>
      </c>
      <c r="AB117" s="81">
        <f t="shared" si="185"/>
        <v>-10.968611997043249</v>
      </c>
      <c r="AC117" s="81">
        <f t="shared" si="185"/>
        <v>-4.0608567180611113</v>
      </c>
      <c r="AD117" s="81">
        <f t="shared" si="185"/>
        <v>-4.0608567180611113</v>
      </c>
      <c r="AE117" s="81">
        <v>0</v>
      </c>
      <c r="AF117" s="81">
        <f t="shared" si="185"/>
        <v>-10.968611997043249</v>
      </c>
      <c r="AG117" s="81">
        <f t="shared" si="185"/>
        <v>-3.3677095375011659</v>
      </c>
      <c r="AH117" s="81">
        <f t="shared" si="185"/>
        <v>-10.968611997043249</v>
      </c>
      <c r="AI117" s="81">
        <f t="shared" si="185"/>
        <v>-4.0608567180611113</v>
      </c>
      <c r="AJ117" s="81">
        <f t="shared" si="185"/>
        <v>-3.3677095375011659</v>
      </c>
      <c r="AK117" s="81">
        <f t="shared" si="185"/>
        <v>-3.3677095375011659</v>
      </c>
      <c r="AL117" s="81">
        <f t="shared" si="185"/>
        <v>-3.3677095375011659</v>
      </c>
      <c r="AM117" s="81">
        <f t="shared" si="185"/>
        <v>-3.3677095375011659</v>
      </c>
      <c r="AN117" s="81">
        <f t="shared" si="185"/>
        <v>-3.3677095375011659</v>
      </c>
      <c r="AO117" s="81">
        <f t="shared" si="185"/>
        <v>-10.968611997043249</v>
      </c>
      <c r="AP117" s="81">
        <f t="shared" si="185"/>
        <v>-3.3677095375011659</v>
      </c>
      <c r="AQ117" s="81">
        <f t="shared" si="185"/>
        <v>-4.0608567180611113</v>
      </c>
      <c r="AR117" s="81">
        <f t="shared" si="185"/>
        <v>-4.0608567180611113</v>
      </c>
      <c r="AS117" s="81">
        <f t="shared" si="185"/>
        <v>-4.0608567180611113</v>
      </c>
      <c r="AT117" s="81">
        <f t="shared" si="185"/>
        <v>-4.0608567180611113</v>
      </c>
      <c r="AU117" s="81">
        <f t="shared" si="185"/>
        <v>-4.0608567180611113</v>
      </c>
      <c r="AV117" s="81">
        <f t="shared" si="185"/>
        <v>-4.0608567180611113</v>
      </c>
      <c r="AW117" s="81">
        <f t="shared" si="185"/>
        <v>-4.0608567180611113</v>
      </c>
      <c r="AX117" s="81">
        <f t="shared" si="185"/>
        <v>-4.0608567180611113</v>
      </c>
      <c r="AY117" s="81">
        <f t="shared" si="185"/>
        <v>-4.0608567180611113</v>
      </c>
      <c r="AZ117" s="81">
        <f t="shared" si="185"/>
        <v>-4.0608567180611113</v>
      </c>
      <c r="BA117" s="81">
        <f t="shared" si="185"/>
        <v>-4.0608567180611113</v>
      </c>
      <c r="BB117" s="81">
        <f t="shared" si="185"/>
        <v>-4.0608567180611113</v>
      </c>
      <c r="BC117" s="81">
        <f t="shared" si="185"/>
        <v>-4.0608567180611113</v>
      </c>
      <c r="BD117" s="81">
        <f t="shared" si="185"/>
        <v>-4.0608567180611113</v>
      </c>
      <c r="BE117" s="81">
        <f t="shared" si="185"/>
        <v>-10.968611997043249</v>
      </c>
      <c r="BF117" s="81">
        <f t="shared" si="185"/>
        <v>-10.968611997043249</v>
      </c>
      <c r="BG117" s="81">
        <f t="shared" si="185"/>
        <v>-4.0608567180611113</v>
      </c>
      <c r="BH117" s="81">
        <f t="shared" si="185"/>
        <v>-4.0608567180611113</v>
      </c>
      <c r="BI117" s="81">
        <f t="shared" si="185"/>
        <v>-4.0608567180611113</v>
      </c>
      <c r="BJ117" s="81">
        <f t="shared" si="185"/>
        <v>-3.3677095375011659</v>
      </c>
      <c r="BK117" s="81">
        <f t="shared" si="185"/>
        <v>-10.968611997043249</v>
      </c>
      <c r="BL117" s="81">
        <f t="shared" si="185"/>
        <v>-10.968611997043249</v>
      </c>
      <c r="BM117" s="81">
        <f t="shared" si="185"/>
        <v>-10.968611997043249</v>
      </c>
      <c r="BN117" s="81">
        <f t="shared" si="185"/>
        <v>-4.0608567180611113</v>
      </c>
      <c r="BO117" s="81">
        <f t="shared" si="185"/>
        <v>-10.968611997043249</v>
      </c>
      <c r="BP117" s="81">
        <f t="shared" si="185"/>
        <v>-10.968611997043249</v>
      </c>
      <c r="BQ117" s="81">
        <f t="shared" ref="BQ117:BW117" si="186">LN(BQ116)</f>
        <v>-10.968611997043249</v>
      </c>
      <c r="BR117" s="81">
        <f t="shared" si="186"/>
        <v>-10.968611997043249</v>
      </c>
      <c r="BS117" s="81">
        <f t="shared" si="186"/>
        <v>-10.968611997043249</v>
      </c>
      <c r="BT117" s="81">
        <f t="shared" si="186"/>
        <v>-3.3677095375011659</v>
      </c>
      <c r="BU117" s="81">
        <f t="shared" si="186"/>
        <v>-10.968611997043249</v>
      </c>
      <c r="BV117" s="81">
        <f t="shared" si="186"/>
        <v>-10.968611997043249</v>
      </c>
      <c r="BW117" s="81">
        <f t="shared" si="186"/>
        <v>-10.968611997043249</v>
      </c>
    </row>
    <row r="118" spans="1:81" s="81" customFormat="1">
      <c r="A118" s="114"/>
      <c r="C118" s="6" t="s">
        <v>244</v>
      </c>
      <c r="D118" s="81">
        <f>-D116*D117</f>
        <v>6.9985811354975724E-2</v>
      </c>
      <c r="E118" s="81">
        <f t="shared" ref="E118:BP118" si="187">-E116*E117</f>
        <v>6.9985811354975724E-2</v>
      </c>
      <c r="F118" s="81">
        <f t="shared" si="187"/>
        <v>6.9985811354975724E-2</v>
      </c>
      <c r="G118" s="81">
        <f t="shared" si="187"/>
        <v>6.9985811354975724E-2</v>
      </c>
      <c r="H118" s="81">
        <f t="shared" si="187"/>
        <v>6.9985811354975724E-2</v>
      </c>
      <c r="I118" s="81">
        <f t="shared" si="187"/>
        <v>6.9985811354975724E-2</v>
      </c>
      <c r="J118" s="81">
        <f t="shared" si="187"/>
        <v>6.9985811354975724E-2</v>
      </c>
      <c r="K118" s="81">
        <f t="shared" si="187"/>
        <v>6.9985811354975724E-2</v>
      </c>
      <c r="L118" s="81">
        <f t="shared" si="187"/>
        <v>6.9985811354975724E-2</v>
      </c>
      <c r="M118" s="81">
        <f t="shared" si="187"/>
        <v>6.9985811354975724E-2</v>
      </c>
      <c r="N118" s="81">
        <f t="shared" si="187"/>
        <v>6.9985811354975724E-2</v>
      </c>
      <c r="O118" s="81">
        <f t="shared" si="187"/>
        <v>1.8903577824767764E-4</v>
      </c>
      <c r="P118" s="81">
        <f t="shared" si="187"/>
        <v>6.9985811354975724E-2</v>
      </c>
      <c r="Q118" s="81">
        <f t="shared" si="187"/>
        <v>6.9985811354975724E-2</v>
      </c>
      <c r="R118" s="81">
        <f t="shared" si="187"/>
        <v>1.8903577824767764E-4</v>
      </c>
      <c r="S118" s="81">
        <f t="shared" si="187"/>
        <v>1.8903577824767764E-4</v>
      </c>
      <c r="T118" s="81">
        <f t="shared" si="187"/>
        <v>1.8903577824767764E-4</v>
      </c>
      <c r="U118" s="81">
        <f t="shared" si="187"/>
        <v>1.8903577824767764E-4</v>
      </c>
      <c r="V118" s="81">
        <f t="shared" si="187"/>
        <v>0.11607988203161332</v>
      </c>
      <c r="W118" s="81">
        <f t="shared" si="187"/>
        <v>6.9985811354975724E-2</v>
      </c>
      <c r="X118" s="81">
        <f t="shared" si="187"/>
        <v>6.9985811354975724E-2</v>
      </c>
      <c r="Y118" s="81">
        <f t="shared" si="187"/>
        <v>0.11607988203161332</v>
      </c>
      <c r="Z118" s="81">
        <f t="shared" si="187"/>
        <v>1.8903577824767764E-4</v>
      </c>
      <c r="AA118" s="81">
        <f t="shared" si="187"/>
        <v>1.8903577824767764E-4</v>
      </c>
      <c r="AB118" s="81">
        <f t="shared" si="187"/>
        <v>1.8903577824767764E-4</v>
      </c>
      <c r="AC118" s="81">
        <f t="shared" si="187"/>
        <v>6.9985811354975724E-2</v>
      </c>
      <c r="AD118" s="81">
        <f t="shared" si="187"/>
        <v>6.9985811354975724E-2</v>
      </c>
      <c r="AE118" s="81">
        <f t="shared" si="187"/>
        <v>0</v>
      </c>
      <c r="AF118" s="81">
        <f t="shared" si="187"/>
        <v>1.8903577824767764E-4</v>
      </c>
      <c r="AG118" s="81">
        <f t="shared" si="187"/>
        <v>0.11607988203161332</v>
      </c>
      <c r="AH118" s="81">
        <f t="shared" si="187"/>
        <v>1.8903577824767764E-4</v>
      </c>
      <c r="AI118" s="81">
        <f t="shared" si="187"/>
        <v>6.9985811354975724E-2</v>
      </c>
      <c r="AJ118" s="81">
        <f t="shared" si="187"/>
        <v>0.11607988203161332</v>
      </c>
      <c r="AK118" s="81">
        <f t="shared" si="187"/>
        <v>0.11607988203161332</v>
      </c>
      <c r="AL118" s="81">
        <f t="shared" si="187"/>
        <v>0.11607988203161332</v>
      </c>
      <c r="AM118" s="81">
        <f t="shared" si="187"/>
        <v>0.11607988203161332</v>
      </c>
      <c r="AN118" s="81">
        <f t="shared" si="187"/>
        <v>0.11607988203161332</v>
      </c>
      <c r="AO118" s="81">
        <f t="shared" si="187"/>
        <v>1.8903577824767764E-4</v>
      </c>
      <c r="AP118" s="81">
        <f t="shared" si="187"/>
        <v>0.11607988203161332</v>
      </c>
      <c r="AQ118" s="81">
        <f t="shared" si="187"/>
        <v>6.9985811354975724E-2</v>
      </c>
      <c r="AR118" s="81">
        <f t="shared" si="187"/>
        <v>6.9985811354975724E-2</v>
      </c>
      <c r="AS118" s="81">
        <f t="shared" si="187"/>
        <v>6.9985811354975724E-2</v>
      </c>
      <c r="AT118" s="81">
        <f t="shared" si="187"/>
        <v>6.9985811354975724E-2</v>
      </c>
      <c r="AU118" s="81">
        <f t="shared" si="187"/>
        <v>6.9985811354975724E-2</v>
      </c>
      <c r="AV118" s="81">
        <f t="shared" si="187"/>
        <v>6.9985811354975724E-2</v>
      </c>
      <c r="AW118" s="81">
        <f t="shared" si="187"/>
        <v>6.9985811354975724E-2</v>
      </c>
      <c r="AX118" s="81">
        <f t="shared" si="187"/>
        <v>6.9985811354975724E-2</v>
      </c>
      <c r="AY118" s="81">
        <f t="shared" si="187"/>
        <v>6.9985811354975724E-2</v>
      </c>
      <c r="AZ118" s="81">
        <f t="shared" si="187"/>
        <v>6.9985811354975724E-2</v>
      </c>
      <c r="BA118" s="81">
        <f t="shared" si="187"/>
        <v>6.9985811354975724E-2</v>
      </c>
      <c r="BB118" s="81">
        <f t="shared" si="187"/>
        <v>6.9985811354975724E-2</v>
      </c>
      <c r="BC118" s="81">
        <f t="shared" si="187"/>
        <v>6.9985811354975724E-2</v>
      </c>
      <c r="BD118" s="81">
        <f t="shared" si="187"/>
        <v>6.9985811354975724E-2</v>
      </c>
      <c r="BE118" s="81">
        <f t="shared" si="187"/>
        <v>1.8903577824767764E-4</v>
      </c>
      <c r="BF118" s="81">
        <f t="shared" si="187"/>
        <v>1.8903577824767764E-4</v>
      </c>
      <c r="BG118" s="81">
        <f t="shared" si="187"/>
        <v>6.9985811354975724E-2</v>
      </c>
      <c r="BH118" s="81">
        <f t="shared" si="187"/>
        <v>6.9985811354975724E-2</v>
      </c>
      <c r="BI118" s="81">
        <f t="shared" si="187"/>
        <v>6.9985811354975724E-2</v>
      </c>
      <c r="BJ118" s="81">
        <f t="shared" si="187"/>
        <v>0.11607988203161332</v>
      </c>
      <c r="BK118" s="81">
        <f t="shared" si="187"/>
        <v>1.8903577824767764E-4</v>
      </c>
      <c r="BL118" s="81">
        <f t="shared" si="187"/>
        <v>1.8903577824767764E-4</v>
      </c>
      <c r="BM118" s="81">
        <f t="shared" si="187"/>
        <v>1.8903577824767764E-4</v>
      </c>
      <c r="BN118" s="81">
        <f t="shared" si="187"/>
        <v>6.9985811354975724E-2</v>
      </c>
      <c r="BO118" s="81">
        <f t="shared" si="187"/>
        <v>1.8903577824767764E-4</v>
      </c>
      <c r="BP118" s="81">
        <f t="shared" si="187"/>
        <v>1.8903577824767764E-4</v>
      </c>
      <c r="BQ118" s="81">
        <f t="shared" ref="BQ118:BW118" si="188">-BQ116*BQ117</f>
        <v>1.8903577824767764E-4</v>
      </c>
      <c r="BR118" s="81">
        <f t="shared" si="188"/>
        <v>1.8903577824767764E-4</v>
      </c>
      <c r="BS118" s="81">
        <f t="shared" si="188"/>
        <v>1.8903577824767764E-4</v>
      </c>
      <c r="BT118" s="81">
        <f t="shared" si="188"/>
        <v>0.11607988203161332</v>
      </c>
      <c r="BU118" s="81">
        <f t="shared" si="188"/>
        <v>1.8903577824767764E-4</v>
      </c>
      <c r="BV118" s="81">
        <f t="shared" si="188"/>
        <v>1.8903577824767764E-4</v>
      </c>
      <c r="BW118" s="81">
        <f t="shared" si="188"/>
        <v>1.8903577824767764E-4</v>
      </c>
      <c r="CA118" s="81">
        <f t="shared" si="115"/>
        <v>3.8009047698048146</v>
      </c>
      <c r="CB118" s="81">
        <f t="shared" si="116"/>
        <v>0.88875417668922818</v>
      </c>
      <c r="CC118" s="81">
        <f t="shared" si="117"/>
        <v>2.3329982073674302E-2</v>
      </c>
    </row>
    <row r="119" spans="1:81" ht="14.25">
      <c r="A119" s="114"/>
      <c r="B119" s="92" t="s">
        <v>97</v>
      </c>
      <c r="C119" s="92" t="s">
        <v>30</v>
      </c>
      <c r="D119" s="81">
        <v>0.3</v>
      </c>
      <c r="E119" s="81">
        <v>1.4E-2</v>
      </c>
      <c r="F119" s="81">
        <v>0.01</v>
      </c>
      <c r="G119" s="81">
        <v>0.13</v>
      </c>
      <c r="H119" s="81">
        <v>0.1</v>
      </c>
      <c r="I119" s="81">
        <v>0.75</v>
      </c>
      <c r="J119" s="81">
        <v>6</v>
      </c>
      <c r="K119" s="81">
        <v>0.2</v>
      </c>
      <c r="L119" s="81">
        <v>5</v>
      </c>
      <c r="M119" s="81">
        <v>0.2</v>
      </c>
      <c r="N119" s="81">
        <v>14</v>
      </c>
      <c r="O119" s="81">
        <v>2.4300000000000002</v>
      </c>
      <c r="P119" s="81">
        <v>1</v>
      </c>
      <c r="Q119" s="81">
        <v>1</v>
      </c>
      <c r="R119" s="81">
        <v>1.6</v>
      </c>
      <c r="S119" s="81">
        <v>3</v>
      </c>
      <c r="T119" s="81">
        <v>1.5</v>
      </c>
      <c r="U119" s="81">
        <v>2.8</v>
      </c>
      <c r="V119" s="81">
        <v>1E-3</v>
      </c>
      <c r="W119" s="81">
        <v>3.3</v>
      </c>
      <c r="X119" s="81">
        <v>1.7</v>
      </c>
      <c r="Y119" s="81">
        <v>1.5</v>
      </c>
      <c r="Z119" s="81">
        <v>1</v>
      </c>
      <c r="AA119" s="81">
        <v>7.9</v>
      </c>
      <c r="AB119" s="81">
        <v>1.3</v>
      </c>
      <c r="AC119" s="81">
        <v>1</v>
      </c>
      <c r="AD119" s="81">
        <v>2</v>
      </c>
      <c r="AE119" s="81">
        <v>2</v>
      </c>
      <c r="AF119" s="81">
        <v>0.85</v>
      </c>
      <c r="AG119" s="81">
        <v>1.35</v>
      </c>
      <c r="AH119" s="81">
        <v>0.35</v>
      </c>
      <c r="AI119" s="81">
        <v>2.7</v>
      </c>
      <c r="AJ119" s="81">
        <v>6.48</v>
      </c>
      <c r="AK119" s="81">
        <v>1.34</v>
      </c>
      <c r="AL119" s="81">
        <v>2.6</v>
      </c>
      <c r="AM119" s="81">
        <v>2.8</v>
      </c>
      <c r="AN119" s="81">
        <v>3</v>
      </c>
      <c r="AO119" s="81">
        <v>3</v>
      </c>
      <c r="AP119" s="81">
        <v>1.1000000000000001</v>
      </c>
      <c r="AQ119" s="81">
        <v>6.2500000000000003E-3</v>
      </c>
      <c r="AR119" s="81">
        <v>5.1799999999999997E-3</v>
      </c>
      <c r="AS119" s="81">
        <v>5.2500000000000003E-3</v>
      </c>
      <c r="AT119" s="81">
        <v>0.38</v>
      </c>
      <c r="AU119" s="81">
        <v>0.61199999999999999</v>
      </c>
      <c r="AV119" s="81">
        <v>0.3</v>
      </c>
      <c r="AW119" s="81">
        <v>0.44900000000000001</v>
      </c>
      <c r="AX119" s="81">
        <v>0.87</v>
      </c>
      <c r="AY119" s="81">
        <v>0.4</v>
      </c>
      <c r="AZ119" s="81">
        <v>0.5</v>
      </c>
      <c r="BA119" s="81">
        <v>6.67</v>
      </c>
      <c r="BB119" s="81">
        <v>0.47</v>
      </c>
      <c r="BC119" s="81">
        <v>1.25</v>
      </c>
      <c r="BD119" s="81">
        <v>3</v>
      </c>
      <c r="BE119" s="81">
        <v>1E-3</v>
      </c>
      <c r="BF119" s="81">
        <v>0.02</v>
      </c>
      <c r="BG119" s="81">
        <v>0.13</v>
      </c>
      <c r="BH119" s="81">
        <v>20</v>
      </c>
      <c r="BI119" s="81">
        <v>5</v>
      </c>
      <c r="BJ119" s="81">
        <v>0.1</v>
      </c>
      <c r="BK119" s="81">
        <v>0.5</v>
      </c>
      <c r="BL119" s="81">
        <v>0.3</v>
      </c>
      <c r="BM119" s="81">
        <v>0.02</v>
      </c>
      <c r="BN119" s="81">
        <v>5.26</v>
      </c>
      <c r="BO119" s="81">
        <v>2.2000000000000002</v>
      </c>
      <c r="BP119" s="81">
        <v>3</v>
      </c>
      <c r="BQ119" s="81">
        <v>0.72</v>
      </c>
      <c r="BR119" s="81">
        <v>0.83</v>
      </c>
      <c r="BS119" s="81">
        <v>0.83</v>
      </c>
      <c r="BT119" s="81">
        <v>4.76</v>
      </c>
      <c r="BU119" s="81">
        <v>0.83</v>
      </c>
      <c r="BV119" s="81">
        <v>2.89</v>
      </c>
      <c r="BW119" s="81">
        <v>1.2999999999999999E-2</v>
      </c>
      <c r="BX119" s="81">
        <f t="shared" si="8"/>
        <v>20</v>
      </c>
      <c r="BY119" s="81">
        <f t="shared" si="9"/>
        <v>1E-3</v>
      </c>
      <c r="BZ119" s="81"/>
      <c r="CA119" s="81"/>
      <c r="CB119" s="81"/>
      <c r="CC119" s="81"/>
    </row>
    <row r="120" spans="1:81" s="81" customFormat="1" ht="18.75">
      <c r="A120" s="114"/>
      <c r="C120" s="6" t="s">
        <v>37</v>
      </c>
      <c r="D120" s="81">
        <f>(D119-0.001)/19.999</f>
        <v>1.4950747537376869E-2</v>
      </c>
      <c r="E120" s="81">
        <f t="shared" ref="E120:BP120" si="189">(E119-0.001)/19.999</f>
        <v>6.5003250162508136E-4</v>
      </c>
      <c r="F120" s="81">
        <f t="shared" si="189"/>
        <v>4.5002250112505634E-4</v>
      </c>
      <c r="G120" s="81">
        <f t="shared" si="189"/>
        <v>6.4503225161258067E-3</v>
      </c>
      <c r="H120" s="81">
        <f t="shared" si="189"/>
        <v>4.950247512375619E-3</v>
      </c>
      <c r="I120" s="81">
        <f t="shared" si="189"/>
        <v>3.7451872593629684E-2</v>
      </c>
      <c r="J120" s="81">
        <f t="shared" si="189"/>
        <v>0.29996499824991252</v>
      </c>
      <c r="K120" s="81">
        <f t="shared" si="189"/>
        <v>9.9504975248762458E-3</v>
      </c>
      <c r="L120" s="81">
        <f t="shared" si="189"/>
        <v>0.24996249812490626</v>
      </c>
      <c r="M120" s="81">
        <f t="shared" si="189"/>
        <v>9.9504975248762458E-3</v>
      </c>
      <c r="N120" s="81">
        <f t="shared" si="189"/>
        <v>0.6999849992499626</v>
      </c>
      <c r="O120" s="81">
        <f t="shared" si="189"/>
        <v>0.12145607280364021</v>
      </c>
      <c r="P120" s="81">
        <f t="shared" si="189"/>
        <v>4.9952497624881249E-2</v>
      </c>
      <c r="Q120" s="81">
        <f t="shared" si="189"/>
        <v>4.9952497624881249E-2</v>
      </c>
      <c r="R120" s="81">
        <f t="shared" si="189"/>
        <v>7.995399769988501E-2</v>
      </c>
      <c r="S120" s="81">
        <f t="shared" si="189"/>
        <v>0.14995749787489376</v>
      </c>
      <c r="T120" s="81">
        <f t="shared" si="189"/>
        <v>7.4953747687384373E-2</v>
      </c>
      <c r="U120" s="81">
        <f t="shared" si="189"/>
        <v>0.13995699784989249</v>
      </c>
      <c r="V120" s="81">
        <f t="shared" si="189"/>
        <v>0</v>
      </c>
      <c r="W120" s="81">
        <f t="shared" si="189"/>
        <v>0.16495824791239563</v>
      </c>
      <c r="X120" s="81">
        <f t="shared" si="189"/>
        <v>8.4954247712385633E-2</v>
      </c>
      <c r="Y120" s="81">
        <f t="shared" si="189"/>
        <v>7.4953747687384373E-2</v>
      </c>
      <c r="Z120" s="81">
        <f t="shared" si="189"/>
        <v>4.9952497624881249E-2</v>
      </c>
      <c r="AA120" s="81">
        <f t="shared" si="189"/>
        <v>0.39496974848742439</v>
      </c>
      <c r="AB120" s="81">
        <f t="shared" si="189"/>
        <v>6.4953247662383126E-2</v>
      </c>
      <c r="AC120" s="81">
        <f t="shared" si="189"/>
        <v>4.9952497624881249E-2</v>
      </c>
      <c r="AD120" s="81">
        <f t="shared" si="189"/>
        <v>9.9954997749887503E-2</v>
      </c>
      <c r="AE120" s="81">
        <f t="shared" si="189"/>
        <v>9.9954997749887503E-2</v>
      </c>
      <c r="AF120" s="81">
        <f t="shared" si="189"/>
        <v>4.2452122606130308E-2</v>
      </c>
      <c r="AG120" s="81">
        <f t="shared" si="189"/>
        <v>6.7453372668633452E-2</v>
      </c>
      <c r="AH120" s="81">
        <f t="shared" si="189"/>
        <v>1.7450872543627181E-2</v>
      </c>
      <c r="AI120" s="81">
        <f t="shared" si="189"/>
        <v>0.13495674783739189</v>
      </c>
      <c r="AJ120" s="81">
        <f t="shared" si="189"/>
        <v>0.32396619830991552</v>
      </c>
      <c r="AK120" s="81">
        <f t="shared" si="189"/>
        <v>6.6953347667383381E-2</v>
      </c>
      <c r="AL120" s="81">
        <f t="shared" si="189"/>
        <v>0.12995649782489127</v>
      </c>
      <c r="AM120" s="81">
        <f t="shared" si="189"/>
        <v>0.13995699784989249</v>
      </c>
      <c r="AN120" s="81">
        <f t="shared" si="189"/>
        <v>0.14995749787489376</v>
      </c>
      <c r="AO120" s="81">
        <f t="shared" si="189"/>
        <v>0.14995749787489376</v>
      </c>
      <c r="AP120" s="81">
        <f t="shared" si="189"/>
        <v>5.495274763738188E-2</v>
      </c>
      <c r="AQ120" s="81">
        <f t="shared" si="189"/>
        <v>2.6251312565628282E-4</v>
      </c>
      <c r="AR120" s="81">
        <f t="shared" si="189"/>
        <v>2.0901045052252611E-4</v>
      </c>
      <c r="AS120" s="81">
        <f t="shared" si="189"/>
        <v>2.1251062553127658E-4</v>
      </c>
      <c r="AT120" s="81">
        <f t="shared" si="189"/>
        <v>1.8950947547377372E-2</v>
      </c>
      <c r="AU120" s="81">
        <f t="shared" si="189"/>
        <v>3.0551527576378822E-2</v>
      </c>
      <c r="AV120" s="81">
        <f t="shared" si="189"/>
        <v>1.4950747537376869E-2</v>
      </c>
      <c r="AW120" s="81">
        <f t="shared" si="189"/>
        <v>2.2401120056002803E-2</v>
      </c>
      <c r="AX120" s="81">
        <f t="shared" si="189"/>
        <v>4.3452172608630435E-2</v>
      </c>
      <c r="AY120" s="81">
        <f t="shared" si="189"/>
        <v>1.9950997549877496E-2</v>
      </c>
      <c r="AZ120" s="81">
        <f t="shared" si="189"/>
        <v>2.4951247562378119E-2</v>
      </c>
      <c r="BA120" s="81">
        <f t="shared" si="189"/>
        <v>0.3334666733336667</v>
      </c>
      <c r="BB120" s="81">
        <f t="shared" si="189"/>
        <v>2.3451172558627931E-2</v>
      </c>
      <c r="BC120" s="81">
        <f t="shared" si="189"/>
        <v>6.2453122656132815E-2</v>
      </c>
      <c r="BD120" s="81">
        <f t="shared" si="189"/>
        <v>0.14995749787489376</v>
      </c>
      <c r="BE120" s="81">
        <f t="shared" si="189"/>
        <v>0</v>
      </c>
      <c r="BF120" s="81">
        <f t="shared" si="189"/>
        <v>9.5004750237511881E-4</v>
      </c>
      <c r="BG120" s="81">
        <f t="shared" si="189"/>
        <v>6.4503225161258067E-3</v>
      </c>
      <c r="BH120" s="81">
        <f t="shared" si="189"/>
        <v>1</v>
      </c>
      <c r="BI120" s="81">
        <f t="shared" si="189"/>
        <v>0.24996249812490626</v>
      </c>
      <c r="BJ120" s="81">
        <f t="shared" si="189"/>
        <v>4.950247512375619E-3</v>
      </c>
      <c r="BK120" s="81">
        <f t="shared" si="189"/>
        <v>2.4951247562378119E-2</v>
      </c>
      <c r="BL120" s="81">
        <f t="shared" si="189"/>
        <v>1.4950747537376869E-2</v>
      </c>
      <c r="BM120" s="81">
        <f t="shared" si="189"/>
        <v>9.5004750237511881E-4</v>
      </c>
      <c r="BN120" s="81">
        <f t="shared" si="189"/>
        <v>0.26296314815740784</v>
      </c>
      <c r="BO120" s="81">
        <f t="shared" si="189"/>
        <v>0.10995549777488876</v>
      </c>
      <c r="BP120" s="81">
        <f t="shared" si="189"/>
        <v>0.14995749787489376</v>
      </c>
      <c r="BQ120" s="81">
        <f t="shared" ref="BQ120:BW120" si="190">(BQ119-0.001)/19.999</f>
        <v>3.5951797589879493E-2</v>
      </c>
      <c r="BR120" s="81">
        <f t="shared" si="190"/>
        <v>4.145207260363018E-2</v>
      </c>
      <c r="BS120" s="81">
        <f t="shared" si="190"/>
        <v>4.145207260363018E-2</v>
      </c>
      <c r="BT120" s="81">
        <f t="shared" si="190"/>
        <v>0.23796189809490473</v>
      </c>
      <c r="BU120" s="81">
        <f t="shared" si="190"/>
        <v>4.145207260363018E-2</v>
      </c>
      <c r="BV120" s="81">
        <f t="shared" si="190"/>
        <v>0.14445722286114307</v>
      </c>
      <c r="BW120" s="81">
        <f t="shared" si="190"/>
        <v>6.0003000150007501E-4</v>
      </c>
      <c r="BZ120" s="81">
        <f t="shared" si="12"/>
        <v>7.4781079053952704</v>
      </c>
    </row>
    <row r="121" spans="1:81" s="81" customFormat="1" ht="18.75">
      <c r="A121" s="114"/>
      <c r="C121" s="6" t="s">
        <v>38</v>
      </c>
      <c r="D121" s="81">
        <f>D120/7.478108</f>
        <v>1.9992687371427199E-3</v>
      </c>
      <c r="E121" s="81">
        <f t="shared" ref="E121:BP121" si="191">E120/7.478108</f>
        <v>8.6924727701857387E-5</v>
      </c>
      <c r="F121" s="81">
        <f t="shared" si="191"/>
        <v>6.0178657639747427E-5</v>
      </c>
      <c r="G121" s="81">
        <f t="shared" si="191"/>
        <v>8.6256075950304635E-4</v>
      </c>
      <c r="H121" s="81">
        <f t="shared" si="191"/>
        <v>6.619652340372216E-4</v>
      </c>
      <c r="I121" s="81">
        <f t="shared" si="191"/>
        <v>5.0082016191300913E-3</v>
      </c>
      <c r="J121" s="81">
        <f t="shared" si="191"/>
        <v>4.0112418575649421E-2</v>
      </c>
      <c r="K121" s="81">
        <f t="shared" si="191"/>
        <v>1.3306169855899709E-3</v>
      </c>
      <c r="L121" s="81">
        <f t="shared" si="191"/>
        <v>3.3425901060121929E-2</v>
      </c>
      <c r="M121" s="81">
        <f t="shared" si="191"/>
        <v>1.3306169855899709E-3</v>
      </c>
      <c r="N121" s="81">
        <f t="shared" si="191"/>
        <v>9.3604558699869361E-2</v>
      </c>
      <c r="O121" s="81">
        <f t="shared" si="191"/>
        <v>1.6241551045216279E-2</v>
      </c>
      <c r="P121" s="81">
        <f t="shared" si="191"/>
        <v>6.6798309980119642E-3</v>
      </c>
      <c r="Q121" s="81">
        <f t="shared" si="191"/>
        <v>6.6798309980119642E-3</v>
      </c>
      <c r="R121" s="81">
        <f t="shared" si="191"/>
        <v>1.069174150732846E-2</v>
      </c>
      <c r="S121" s="81">
        <f t="shared" si="191"/>
        <v>2.0052866029066946E-2</v>
      </c>
      <c r="T121" s="81">
        <f t="shared" si="191"/>
        <v>1.0023089755775708E-2</v>
      </c>
      <c r="U121" s="81">
        <f t="shared" si="191"/>
        <v>1.8715562525961446E-2</v>
      </c>
      <c r="V121" s="81">
        <f t="shared" si="191"/>
        <v>0</v>
      </c>
      <c r="W121" s="81">
        <f t="shared" si="191"/>
        <v>2.2058821283725192E-2</v>
      </c>
      <c r="X121" s="81">
        <f t="shared" si="191"/>
        <v>1.1360393258881208E-2</v>
      </c>
      <c r="Y121" s="81">
        <f t="shared" si="191"/>
        <v>1.0023089755775708E-2</v>
      </c>
      <c r="Z121" s="81">
        <f t="shared" si="191"/>
        <v>6.6798309980119642E-3</v>
      </c>
      <c r="AA121" s="81">
        <f t="shared" si="191"/>
        <v>5.2816801855151647E-2</v>
      </c>
      <c r="AB121" s="81">
        <f t="shared" si="191"/>
        <v>8.685786252670212E-3</v>
      </c>
      <c r="AC121" s="81">
        <f t="shared" si="191"/>
        <v>6.6798309980119642E-3</v>
      </c>
      <c r="AD121" s="81">
        <f t="shared" si="191"/>
        <v>1.3366348513539454E-2</v>
      </c>
      <c r="AE121" s="81">
        <f t="shared" si="191"/>
        <v>1.3366348513539454E-2</v>
      </c>
      <c r="AF121" s="81">
        <f t="shared" si="191"/>
        <v>5.6768533706828394E-3</v>
      </c>
      <c r="AG121" s="81">
        <f t="shared" si="191"/>
        <v>9.020112128446587E-3</v>
      </c>
      <c r="AH121" s="81">
        <f t="shared" si="191"/>
        <v>2.333594612919094E-3</v>
      </c>
      <c r="AI121" s="81">
        <f t="shared" si="191"/>
        <v>1.80469107744087E-2</v>
      </c>
      <c r="AJ121" s="81">
        <f t="shared" si="191"/>
        <v>4.3321946983102613E-2</v>
      </c>
      <c r="AK121" s="81">
        <f t="shared" si="191"/>
        <v>8.953246953291312E-3</v>
      </c>
      <c r="AL121" s="81">
        <f t="shared" si="191"/>
        <v>1.7378259022855953E-2</v>
      </c>
      <c r="AM121" s="81">
        <f t="shared" si="191"/>
        <v>1.8715562525961446E-2</v>
      </c>
      <c r="AN121" s="81">
        <f t="shared" si="191"/>
        <v>2.0052866029066946E-2</v>
      </c>
      <c r="AO121" s="81">
        <f t="shared" si="191"/>
        <v>2.0052866029066946E-2</v>
      </c>
      <c r="AP121" s="81">
        <f t="shared" si="191"/>
        <v>7.348482749564714E-3</v>
      </c>
      <c r="AQ121" s="81">
        <f t="shared" si="191"/>
        <v>3.5104216956519327E-5</v>
      </c>
      <c r="AR121" s="81">
        <f t="shared" si="191"/>
        <v>2.7949643214904908E-5</v>
      </c>
      <c r="AS121" s="81">
        <f t="shared" si="191"/>
        <v>2.8417699440991839E-5</v>
      </c>
      <c r="AT121" s="81">
        <f t="shared" si="191"/>
        <v>2.5341901383849194E-3</v>
      </c>
      <c r="AU121" s="81">
        <f t="shared" si="191"/>
        <v>4.0854622019872973E-3</v>
      </c>
      <c r="AV121" s="81">
        <f t="shared" si="191"/>
        <v>1.9992687371427199E-3</v>
      </c>
      <c r="AW121" s="81">
        <f t="shared" si="191"/>
        <v>2.9955598469563163E-3</v>
      </c>
      <c r="AX121" s="81">
        <f t="shared" si="191"/>
        <v>5.8105837209933902E-3</v>
      </c>
      <c r="AY121" s="81">
        <f t="shared" si="191"/>
        <v>2.6679204886954689E-3</v>
      </c>
      <c r="AZ121" s="81">
        <f t="shared" si="191"/>
        <v>3.3365722402482179E-3</v>
      </c>
      <c r="BA121" s="81">
        <f t="shared" si="191"/>
        <v>4.4592385311052835E-2</v>
      </c>
      <c r="BB121" s="81">
        <f t="shared" si="191"/>
        <v>3.135976714782393E-3</v>
      </c>
      <c r="BC121" s="81">
        <f t="shared" si="191"/>
        <v>8.3514603768938371E-3</v>
      </c>
      <c r="BD121" s="81">
        <f t="shared" si="191"/>
        <v>2.0052866029066946E-2</v>
      </c>
      <c r="BE121" s="81">
        <f t="shared" si="191"/>
        <v>0</v>
      </c>
      <c r="BF121" s="81">
        <f t="shared" si="191"/>
        <v>1.2704383279502234E-4</v>
      </c>
      <c r="BG121" s="81">
        <f t="shared" si="191"/>
        <v>8.6256075950304635E-4</v>
      </c>
      <c r="BH121" s="81">
        <f t="shared" si="191"/>
        <v>0.1337236637930343</v>
      </c>
      <c r="BI121" s="81">
        <f t="shared" si="191"/>
        <v>3.3425901060121929E-2</v>
      </c>
      <c r="BJ121" s="81">
        <f t="shared" si="191"/>
        <v>6.619652340372216E-4</v>
      </c>
      <c r="BK121" s="81">
        <f t="shared" si="191"/>
        <v>3.3365722402482179E-3</v>
      </c>
      <c r="BL121" s="81">
        <f t="shared" si="191"/>
        <v>1.9992687371427199E-3</v>
      </c>
      <c r="BM121" s="81">
        <f t="shared" si="191"/>
        <v>1.2704383279502234E-4</v>
      </c>
      <c r="BN121" s="81">
        <f t="shared" si="191"/>
        <v>3.5164395614159072E-2</v>
      </c>
      <c r="BO121" s="81">
        <f t="shared" si="191"/>
        <v>1.4703652016644954E-2</v>
      </c>
      <c r="BP121" s="81">
        <f t="shared" si="191"/>
        <v>2.0052866029066946E-2</v>
      </c>
      <c r="BQ121" s="81">
        <f t="shared" ref="BQ121:BW121" si="192">BQ120/7.478108</f>
        <v>4.8076060936642654E-3</v>
      </c>
      <c r="BR121" s="81">
        <f t="shared" si="192"/>
        <v>5.5431230203722894E-3</v>
      </c>
      <c r="BS121" s="81">
        <f t="shared" si="192"/>
        <v>5.5431230203722894E-3</v>
      </c>
      <c r="BT121" s="81">
        <f t="shared" si="192"/>
        <v>3.1821136856395323E-2</v>
      </c>
      <c r="BU121" s="81">
        <f t="shared" si="192"/>
        <v>5.5431230203722894E-3</v>
      </c>
      <c r="BV121" s="81">
        <f t="shared" si="192"/>
        <v>1.9317349102358921E-2</v>
      </c>
      <c r="BW121" s="81">
        <f t="shared" si="192"/>
        <v>8.0238210186329889E-5</v>
      </c>
    </row>
    <row r="122" spans="1:81" s="81" customFormat="1" ht="18.75">
      <c r="A122" s="114"/>
      <c r="C122" s="6" t="s">
        <v>39</v>
      </c>
      <c r="D122" s="81">
        <f>LN(D121)</f>
        <v>-6.2149737967103</v>
      </c>
      <c r="E122" s="81">
        <f t="shared" ref="E122:BP122" si="193">LN(E121)</f>
        <v>-9.3504680126394497</v>
      </c>
      <c r="F122" s="81">
        <f t="shared" si="193"/>
        <v>-9.7181927927647678</v>
      </c>
      <c r="G122" s="81">
        <f t="shared" si="193"/>
        <v>-7.0556049657393149</v>
      </c>
      <c r="H122" s="81">
        <f t="shared" si="193"/>
        <v>-7.3202975199663971</v>
      </c>
      <c r="I122" s="81">
        <f t="shared" si="193"/>
        <v>-5.2966783865837677</v>
      </c>
      <c r="J122" s="81">
        <f t="shared" si="193"/>
        <v>-3.2160693024478939</v>
      </c>
      <c r="K122" s="81">
        <f t="shared" si="193"/>
        <v>-6.6221125453764946</v>
      </c>
      <c r="L122" s="81">
        <f t="shared" si="193"/>
        <v>-3.3984241986874166</v>
      </c>
      <c r="M122" s="81">
        <f t="shared" si="193"/>
        <v>-6.6221125453764946</v>
      </c>
      <c r="N122" s="81">
        <f t="shared" si="193"/>
        <v>-2.3686761926261615</v>
      </c>
      <c r="O122" s="81">
        <f t="shared" si="193"/>
        <v>-4.1201824410988142</v>
      </c>
      <c r="P122" s="81">
        <f t="shared" si="193"/>
        <v>-5.008662591452433</v>
      </c>
      <c r="Q122" s="81">
        <f t="shared" si="193"/>
        <v>-5.008662591452433</v>
      </c>
      <c r="R122" s="81">
        <f t="shared" si="193"/>
        <v>-4.5382836572670326</v>
      </c>
      <c r="S122" s="81">
        <f t="shared" si="193"/>
        <v>-3.9093831913519779</v>
      </c>
      <c r="T122" s="81">
        <f t="shared" si="193"/>
        <v>-4.6028638719983892</v>
      </c>
      <c r="U122" s="81">
        <f t="shared" si="193"/>
        <v>-3.9783998805855334</v>
      </c>
      <c r="V122" s="81">
        <v>0</v>
      </c>
      <c r="W122" s="81">
        <f t="shared" si="193"/>
        <v>-3.8140426988724054</v>
      </c>
      <c r="X122" s="81">
        <f t="shared" si="193"/>
        <v>-4.4776222484290544</v>
      </c>
      <c r="Y122" s="81">
        <f t="shared" si="193"/>
        <v>-4.6028638719983892</v>
      </c>
      <c r="Z122" s="81">
        <f t="shared" si="193"/>
        <v>-5.008662591452433</v>
      </c>
      <c r="AA122" s="81">
        <f t="shared" si="193"/>
        <v>-2.940925921936568</v>
      </c>
      <c r="AB122" s="81">
        <f t="shared" si="193"/>
        <v>-4.7460673534303872</v>
      </c>
      <c r="AC122" s="81">
        <f t="shared" si="193"/>
        <v>-5.008662591452433</v>
      </c>
      <c r="AD122" s="81">
        <f t="shared" si="193"/>
        <v>-4.3150150356005872</v>
      </c>
      <c r="AE122" s="81">
        <f t="shared" si="193"/>
        <v>-4.3150150356005872</v>
      </c>
      <c r="AF122" s="81">
        <f t="shared" si="193"/>
        <v>-5.1713581837896392</v>
      </c>
      <c r="AG122" s="81">
        <f t="shared" si="193"/>
        <v>-4.7082985138932312</v>
      </c>
      <c r="AH122" s="81">
        <f t="shared" si="193"/>
        <v>-6.0603454478985599</v>
      </c>
      <c r="AI122" s="81">
        <f t="shared" si="193"/>
        <v>-4.0147807570829821</v>
      </c>
      <c r="AJ122" s="81">
        <f t="shared" si="193"/>
        <v>-3.1390959136510297</v>
      </c>
      <c r="AK122" s="81">
        <f t="shared" si="193"/>
        <v>-4.7157390244098139</v>
      </c>
      <c r="AL122" s="81">
        <f t="shared" si="193"/>
        <v>-4.0525353354594964</v>
      </c>
      <c r="AM122" s="81">
        <f t="shared" si="193"/>
        <v>-3.9783998805855334</v>
      </c>
      <c r="AN122" s="81">
        <f t="shared" si="193"/>
        <v>-3.9093831913519779</v>
      </c>
      <c r="AO122" s="81">
        <f t="shared" si="193"/>
        <v>-3.9093831913519779</v>
      </c>
      <c r="AP122" s="81">
        <f t="shared" si="193"/>
        <v>-4.9132614156973649</v>
      </c>
      <c r="AQ122" s="81">
        <f t="shared" si="193"/>
        <v>-10.257189293497454</v>
      </c>
      <c r="AR122" s="81">
        <f t="shared" si="193"/>
        <v>-10.485106123564321</v>
      </c>
      <c r="AS122" s="81">
        <f t="shared" si="193"/>
        <v>-10.468498387164662</v>
      </c>
      <c r="AT122" s="81">
        <f t="shared" si="193"/>
        <v>-5.9778811650185606</v>
      </c>
      <c r="AU122" s="81">
        <f t="shared" si="193"/>
        <v>-5.5003204109293913</v>
      </c>
      <c r="AV122" s="81">
        <f t="shared" si="193"/>
        <v>-6.2149737967103</v>
      </c>
      <c r="AW122" s="81">
        <f t="shared" si="193"/>
        <v>-5.8106241376860019</v>
      </c>
      <c r="AX122" s="81">
        <f t="shared" si="193"/>
        <v>-5.1480742448355947</v>
      </c>
      <c r="AY122" s="81">
        <f t="shared" si="193"/>
        <v>-5.9264559532111232</v>
      </c>
      <c r="AZ122" s="81">
        <f t="shared" si="193"/>
        <v>-5.7028112743494681</v>
      </c>
      <c r="BA122" s="81">
        <f t="shared" si="193"/>
        <v>-3.1101921674686808</v>
      </c>
      <c r="BB122" s="81">
        <f t="shared" si="193"/>
        <v>-5.7648146016547077</v>
      </c>
      <c r="BC122" s="81">
        <f t="shared" si="193"/>
        <v>-4.7853188599754093</v>
      </c>
      <c r="BD122" s="81">
        <f t="shared" si="193"/>
        <v>-3.9093831913519779</v>
      </c>
      <c r="BE122" s="81">
        <v>0</v>
      </c>
      <c r="BF122" s="81">
        <f t="shared" si="193"/>
        <v>-8.9709783909345457</v>
      </c>
      <c r="BG122" s="81">
        <f t="shared" si="193"/>
        <v>-7.0556049657393149</v>
      </c>
      <c r="BH122" s="81">
        <f t="shared" si="193"/>
        <v>-2.0119798188149005</v>
      </c>
      <c r="BI122" s="81">
        <f t="shared" si="193"/>
        <v>-3.3984241986874166</v>
      </c>
      <c r="BJ122" s="81">
        <f t="shared" si="193"/>
        <v>-7.3202975199663971</v>
      </c>
      <c r="BK122" s="81">
        <f t="shared" si="193"/>
        <v>-5.7028112743494681</v>
      </c>
      <c r="BL122" s="81">
        <f t="shared" si="193"/>
        <v>-6.2149737967103</v>
      </c>
      <c r="BM122" s="81">
        <f t="shared" si="193"/>
        <v>-8.9709783909345457</v>
      </c>
      <c r="BN122" s="81">
        <f t="shared" si="193"/>
        <v>-3.3477211965116429</v>
      </c>
      <c r="BO122" s="81">
        <f t="shared" si="193"/>
        <v>-4.2196593795462256</v>
      </c>
      <c r="BP122" s="81">
        <f t="shared" si="193"/>
        <v>-3.9093831913519779</v>
      </c>
      <c r="BQ122" s="81">
        <f t="shared" ref="BQ122:BW122" si="194">LN(BQ121)</f>
        <v>-5.3375560123799399</v>
      </c>
      <c r="BR122" s="81">
        <f t="shared" si="194"/>
        <v>-5.1951972149656918</v>
      </c>
      <c r="BS122" s="81">
        <f t="shared" si="194"/>
        <v>-5.1951972149656918</v>
      </c>
      <c r="BT122" s="81">
        <f t="shared" si="194"/>
        <v>-3.4476245289798766</v>
      </c>
      <c r="BU122" s="81">
        <f t="shared" si="194"/>
        <v>-5.1951972149656918</v>
      </c>
      <c r="BV122" s="81">
        <f t="shared" si="194"/>
        <v>-3.9467516696347515</v>
      </c>
      <c r="BW122" s="81">
        <f t="shared" si="194"/>
        <v>-9.4305107203129861</v>
      </c>
    </row>
    <row r="123" spans="1:81" s="81" customFormat="1">
      <c r="A123" s="114"/>
      <c r="C123" s="6" t="s">
        <v>244</v>
      </c>
      <c r="D123" s="81">
        <f>-D121*D122</f>
        <v>1.2425402813924097E-2</v>
      </c>
      <c r="E123" s="81">
        <f t="shared" ref="E123:BP123" si="195">-E121*E122</f>
        <v>8.1278688588361171E-4</v>
      </c>
      <c r="F123" s="81">
        <f t="shared" si="195"/>
        <v>5.8482779695285191E-4</v>
      </c>
      <c r="G123" s="81">
        <f t="shared" si="195"/>
        <v>6.0858879780015685E-3</v>
      </c>
      <c r="H123" s="81">
        <f t="shared" si="195"/>
        <v>4.845782461026649E-3</v>
      </c>
      <c r="I123" s="81">
        <f t="shared" si="195"/>
        <v>2.6526833271700186E-2</v>
      </c>
      <c r="J123" s="81">
        <f t="shared" si="195"/>
        <v>0.12900431802808676</v>
      </c>
      <c r="K123" s="81">
        <f t="shared" si="195"/>
        <v>8.8114954333664008E-3</v>
      </c>
      <c r="L123" s="81">
        <f t="shared" si="195"/>
        <v>0.11359539102564974</v>
      </c>
      <c r="M123" s="81">
        <f t="shared" si="195"/>
        <v>8.8114954333664008E-3</v>
      </c>
      <c r="N123" s="81">
        <f t="shared" si="195"/>
        <v>0.22171888971365861</v>
      </c>
      <c r="O123" s="81">
        <f t="shared" si="195"/>
        <v>6.6918153432710209E-2</v>
      </c>
      <c r="P123" s="81">
        <f t="shared" si="195"/>
        <v>3.3457019636966893E-2</v>
      </c>
      <c r="Q123" s="81">
        <f t="shared" si="195"/>
        <v>3.3457019636966893E-2</v>
      </c>
      <c r="R123" s="81">
        <f t="shared" si="195"/>
        <v>4.8522155750432339E-2</v>
      </c>
      <c r="S123" s="81">
        <f t="shared" si="195"/>
        <v>7.83943373924674E-2</v>
      </c>
      <c r="T123" s="81">
        <f t="shared" si="195"/>
        <v>4.6134917722657168E-2</v>
      </c>
      <c r="U123" s="81">
        <f t="shared" si="195"/>
        <v>7.4457991718376096E-2</v>
      </c>
      <c r="V123" s="81">
        <f t="shared" si="195"/>
        <v>0</v>
      </c>
      <c r="W123" s="81">
        <f t="shared" si="195"/>
        <v>8.4133286262923296E-2</v>
      </c>
      <c r="X123" s="81">
        <f t="shared" si="195"/>
        <v>5.0867549606869948E-2</v>
      </c>
      <c r="Y123" s="81">
        <f t="shared" si="195"/>
        <v>4.6134917722657168E-2</v>
      </c>
      <c r="Z123" s="81">
        <f t="shared" si="195"/>
        <v>3.3457019636966893E-2</v>
      </c>
      <c r="AA123" s="81">
        <f t="shared" si="195"/>
        <v>0.15533030168960291</v>
      </c>
      <c r="AB123" s="81">
        <f t="shared" si="195"/>
        <v>4.1223326572672553E-2</v>
      </c>
      <c r="AC123" s="81">
        <f t="shared" si="195"/>
        <v>3.3457019636966893E-2</v>
      </c>
      <c r="AD123" s="81">
        <f t="shared" si="195"/>
        <v>5.7675994807000301E-2</v>
      </c>
      <c r="AE123" s="81">
        <f t="shared" si="195"/>
        <v>5.7675994807000301E-2</v>
      </c>
      <c r="AF123" s="81">
        <f t="shared" si="195"/>
        <v>2.93570421366545E-2</v>
      </c>
      <c r="AG123" s="81">
        <f t="shared" si="195"/>
        <v>4.2469380529515377E-2</v>
      </c>
      <c r="AH123" s="81">
        <f t="shared" si="195"/>
        <v>1.4142389489644833E-2</v>
      </c>
      <c r="AI123" s="81">
        <f t="shared" si="195"/>
        <v>7.2454390101889588E-2</v>
      </c>
      <c r="AJ123" s="81">
        <f t="shared" si="195"/>
        <v>0.13599174674606396</v>
      </c>
      <c r="AK123" s="81">
        <f t="shared" si="195"/>
        <v>4.2221176052814106E-2</v>
      </c>
      <c r="AL123" s="81">
        <f t="shared" si="195"/>
        <v>7.0426008758891573E-2</v>
      </c>
      <c r="AM123" s="81">
        <f t="shared" si="195"/>
        <v>7.4457991718376096E-2</v>
      </c>
      <c r="AN123" s="81">
        <f t="shared" si="195"/>
        <v>7.83943373924674E-2</v>
      </c>
      <c r="AO123" s="81">
        <f t="shared" si="195"/>
        <v>7.83943373924674E-2</v>
      </c>
      <c r="AP123" s="81">
        <f t="shared" si="195"/>
        <v>3.6105016757353989E-2</v>
      </c>
      <c r="AQ123" s="81">
        <f t="shared" si="195"/>
        <v>3.6007059832302181E-4</v>
      </c>
      <c r="AR123" s="81">
        <f t="shared" si="195"/>
        <v>2.9305497522403743E-4</v>
      </c>
      <c r="AS123" s="81">
        <f t="shared" si="195"/>
        <v>2.9749064076495317E-4</v>
      </c>
      <c r="AT123" s="81">
        <f t="shared" si="195"/>
        <v>1.514908749682699E-2</v>
      </c>
      <c r="AU123" s="81">
        <f t="shared" si="195"/>
        <v>2.2471351137671267E-2</v>
      </c>
      <c r="AV123" s="81">
        <f t="shared" si="195"/>
        <v>1.2425402813924097E-2</v>
      </c>
      <c r="AW123" s="81">
        <f t="shared" si="195"/>
        <v>1.7406072352607358E-2</v>
      </c>
      <c r="AX123" s="81">
        <f t="shared" si="195"/>
        <v>2.9913316401507049E-2</v>
      </c>
      <c r="AY123" s="81">
        <f t="shared" si="195"/>
        <v>1.5811313262923191E-2</v>
      </c>
      <c r="AZ123" s="81">
        <f t="shared" si="195"/>
        <v>1.9027841789369001E-2</v>
      </c>
      <c r="BA123" s="81">
        <f t="shared" si="195"/>
        <v>0.13869088752318198</v>
      </c>
      <c r="BB123" s="81">
        <f t="shared" si="195"/>
        <v>1.8078324355826701E-2</v>
      </c>
      <c r="BC123" s="81">
        <f t="shared" si="195"/>
        <v>3.9964400849887421E-2</v>
      </c>
      <c r="BD123" s="81">
        <f t="shared" si="195"/>
        <v>7.83943373924674E-2</v>
      </c>
      <c r="BE123" s="81">
        <f t="shared" si="195"/>
        <v>0</v>
      </c>
      <c r="BF123" s="81">
        <f t="shared" si="195"/>
        <v>1.139707478705647E-3</v>
      </c>
      <c r="BG123" s="81">
        <f t="shared" si="195"/>
        <v>6.0858879780015685E-3</v>
      </c>
      <c r="BH123" s="81">
        <f t="shared" si="195"/>
        <v>0.26904931284957384</v>
      </c>
      <c r="BI123" s="81">
        <f t="shared" si="195"/>
        <v>0.11359539102564974</v>
      </c>
      <c r="BJ123" s="81">
        <f t="shared" si="195"/>
        <v>4.845782461026649E-3</v>
      </c>
      <c r="BK123" s="81">
        <f t="shared" si="195"/>
        <v>1.9027841789369001E-2</v>
      </c>
      <c r="BL123" s="81">
        <f t="shared" si="195"/>
        <v>1.2425402813924097E-2</v>
      </c>
      <c r="BM123" s="81">
        <f t="shared" si="195"/>
        <v>1.139707478705647E-3</v>
      </c>
      <c r="BN123" s="81">
        <f t="shared" si="195"/>
        <v>0.11772059256004137</v>
      </c>
      <c r="BO123" s="81">
        <f t="shared" si="195"/>
        <v>6.2044403145619653E-2</v>
      </c>
      <c r="BP123" s="81">
        <f t="shared" si="195"/>
        <v>7.83943373924674E-2</v>
      </c>
      <c r="BQ123" s="81">
        <f t="shared" ref="BQ123:BW123" si="196">-BQ121*BQ122</f>
        <v>2.5660866810392136E-2</v>
      </c>
      <c r="BR123" s="81">
        <f t="shared" si="196"/>
        <v>2.8797617277650331E-2</v>
      </c>
      <c r="BS123" s="81">
        <f t="shared" si="196"/>
        <v>2.8797617277650331E-2</v>
      </c>
      <c r="BT123" s="81">
        <f t="shared" si="196"/>
        <v>0.10970733196613411</v>
      </c>
      <c r="BU123" s="81">
        <f t="shared" si="196"/>
        <v>2.8797617277650331E-2</v>
      </c>
      <c r="BV123" s="81">
        <f t="shared" si="196"/>
        <v>7.6240779822652441E-2</v>
      </c>
      <c r="BW123" s="81">
        <f t="shared" si="196"/>
        <v>7.5668730134091069E-4</v>
      </c>
      <c r="CA123" s="81">
        <f t="shared" si="115"/>
        <v>3.5414437702480508</v>
      </c>
      <c r="CB123" s="81">
        <f t="shared" si="116"/>
        <v>0.82808518837993217</v>
      </c>
      <c r="CC123" s="81">
        <f t="shared" si="117"/>
        <v>3.605321398980485E-2</v>
      </c>
    </row>
    <row r="124" spans="1:81" ht="57">
      <c r="A124" s="81"/>
      <c r="B124" s="92" t="s">
        <v>98</v>
      </c>
      <c r="C124" s="92" t="s">
        <v>54</v>
      </c>
      <c r="D124" s="81">
        <v>2</v>
      </c>
      <c r="E124" s="81">
        <v>1</v>
      </c>
      <c r="F124" s="81">
        <v>1</v>
      </c>
      <c r="G124" s="81">
        <v>1</v>
      </c>
      <c r="H124" s="81">
        <v>1</v>
      </c>
      <c r="I124" s="81">
        <v>2</v>
      </c>
      <c r="J124" s="81">
        <v>2</v>
      </c>
      <c r="K124" s="81">
        <v>1</v>
      </c>
      <c r="L124" s="81">
        <v>1E-3</v>
      </c>
      <c r="M124" s="81">
        <v>1</v>
      </c>
      <c r="N124" s="81">
        <v>1</v>
      </c>
      <c r="O124" s="81">
        <v>5</v>
      </c>
      <c r="P124" s="81">
        <v>2</v>
      </c>
      <c r="Q124" s="81">
        <v>4</v>
      </c>
      <c r="R124" s="81">
        <v>2</v>
      </c>
      <c r="S124" s="81">
        <v>4</v>
      </c>
      <c r="T124" s="81">
        <v>4</v>
      </c>
      <c r="U124" s="81">
        <v>3</v>
      </c>
      <c r="V124" s="81">
        <v>1E-3</v>
      </c>
      <c r="W124" s="81">
        <v>1</v>
      </c>
      <c r="X124" s="81">
        <v>5</v>
      </c>
      <c r="Y124" s="81">
        <v>8</v>
      </c>
      <c r="Z124" s="81">
        <v>2</v>
      </c>
      <c r="AA124" s="81">
        <v>80</v>
      </c>
      <c r="AB124" s="81">
        <v>2</v>
      </c>
      <c r="AC124" s="81">
        <v>2</v>
      </c>
      <c r="AD124" s="81">
        <v>2</v>
      </c>
      <c r="AE124" s="81">
        <v>1</v>
      </c>
      <c r="AF124" s="81">
        <v>1</v>
      </c>
      <c r="AG124" s="81">
        <v>4</v>
      </c>
      <c r="AH124" s="81">
        <v>500</v>
      </c>
      <c r="AI124" s="81">
        <v>5</v>
      </c>
      <c r="AJ124" s="81">
        <v>4</v>
      </c>
      <c r="AK124" s="81">
        <v>2</v>
      </c>
      <c r="AL124" s="81">
        <v>4</v>
      </c>
      <c r="AM124" s="81">
        <v>2</v>
      </c>
      <c r="AN124" s="81">
        <v>2</v>
      </c>
      <c r="AO124" s="81">
        <v>2</v>
      </c>
      <c r="AP124" s="81">
        <v>12</v>
      </c>
      <c r="AQ124" s="81">
        <v>1</v>
      </c>
      <c r="AR124" s="81">
        <v>1</v>
      </c>
      <c r="AS124" s="81">
        <v>1</v>
      </c>
      <c r="AT124" s="81">
        <v>1</v>
      </c>
      <c r="AU124" s="81">
        <v>1</v>
      </c>
      <c r="AV124" s="81">
        <v>3</v>
      </c>
      <c r="AW124" s="81">
        <v>2</v>
      </c>
      <c r="AX124" s="81">
        <v>2</v>
      </c>
      <c r="AY124" s="81">
        <v>1</v>
      </c>
      <c r="AZ124" s="81">
        <v>1</v>
      </c>
      <c r="BA124" s="81">
        <v>1</v>
      </c>
      <c r="BB124" s="81">
        <v>1</v>
      </c>
      <c r="BC124" s="81">
        <v>1</v>
      </c>
      <c r="BD124" s="81">
        <v>2</v>
      </c>
      <c r="BE124" s="81">
        <v>1</v>
      </c>
      <c r="BF124" s="81">
        <v>1</v>
      </c>
      <c r="BG124" s="81">
        <v>1</v>
      </c>
      <c r="BH124" s="81">
        <v>2</v>
      </c>
      <c r="BI124" s="81">
        <v>3</v>
      </c>
      <c r="BJ124" s="81">
        <v>1</v>
      </c>
      <c r="BK124" s="81">
        <v>1</v>
      </c>
      <c r="BL124" s="81">
        <v>1</v>
      </c>
      <c r="BM124" s="81">
        <v>1</v>
      </c>
      <c r="BN124" s="81">
        <v>4</v>
      </c>
      <c r="BO124" s="81">
        <v>4</v>
      </c>
      <c r="BP124" s="81">
        <v>1E-3</v>
      </c>
      <c r="BQ124" s="81">
        <v>1</v>
      </c>
      <c r="BR124" s="81">
        <v>1</v>
      </c>
      <c r="BS124" s="81">
        <v>1</v>
      </c>
      <c r="BT124" s="81">
        <v>4</v>
      </c>
      <c r="BU124" s="81">
        <v>1</v>
      </c>
      <c r="BV124" s="81">
        <v>1</v>
      </c>
      <c r="BW124" s="81">
        <v>1</v>
      </c>
      <c r="BX124" s="81">
        <f t="shared" si="8"/>
        <v>500</v>
      </c>
      <c r="BY124" s="81">
        <f t="shared" si="9"/>
        <v>1E-3</v>
      </c>
      <c r="BZ124" s="81"/>
      <c r="CA124" s="81"/>
      <c r="CB124" s="81"/>
      <c r="CC124" s="81"/>
    </row>
    <row r="125" spans="1:81" s="81" customFormat="1" ht="18.75">
      <c r="C125" s="6" t="s">
        <v>37</v>
      </c>
      <c r="D125" s="81">
        <f>(D124-0.001)/499.999</f>
        <v>3.9980079960159924E-3</v>
      </c>
      <c r="E125" s="81">
        <f t="shared" ref="E125:BP125" si="197">(E124-0.001)/499.999</f>
        <v>1.9980039960079917E-3</v>
      </c>
      <c r="F125" s="81">
        <f t="shared" si="197"/>
        <v>1.9980039960079917E-3</v>
      </c>
      <c r="G125" s="81">
        <f t="shared" si="197"/>
        <v>1.9980039960079917E-3</v>
      </c>
      <c r="H125" s="81">
        <f t="shared" si="197"/>
        <v>1.9980039960079917E-3</v>
      </c>
      <c r="I125" s="81">
        <f t="shared" si="197"/>
        <v>3.9980079960159924E-3</v>
      </c>
      <c r="J125" s="81">
        <f t="shared" si="197"/>
        <v>3.9980079960159924E-3</v>
      </c>
      <c r="K125" s="81">
        <f t="shared" si="197"/>
        <v>1.9980039960079917E-3</v>
      </c>
      <c r="L125" s="81">
        <f t="shared" si="197"/>
        <v>0</v>
      </c>
      <c r="M125" s="81">
        <f t="shared" si="197"/>
        <v>1.9980039960079917E-3</v>
      </c>
      <c r="N125" s="81">
        <f t="shared" si="197"/>
        <v>1.9980039960079917E-3</v>
      </c>
      <c r="O125" s="81">
        <f t="shared" si="197"/>
        <v>9.9980199960399904E-3</v>
      </c>
      <c r="P125" s="81">
        <f t="shared" si="197"/>
        <v>3.9980079960159924E-3</v>
      </c>
      <c r="Q125" s="81">
        <f t="shared" si="197"/>
        <v>7.9980159960319919E-3</v>
      </c>
      <c r="R125" s="81">
        <f t="shared" si="197"/>
        <v>3.9980079960159924E-3</v>
      </c>
      <c r="S125" s="81">
        <f t="shared" si="197"/>
        <v>7.9980159960319919E-3</v>
      </c>
      <c r="T125" s="81">
        <f t="shared" si="197"/>
        <v>7.9980159960319919E-3</v>
      </c>
      <c r="U125" s="81">
        <f t="shared" si="197"/>
        <v>5.9980119960239917E-3</v>
      </c>
      <c r="V125" s="81">
        <f t="shared" si="197"/>
        <v>0</v>
      </c>
      <c r="W125" s="81">
        <f t="shared" si="197"/>
        <v>1.9980039960079917E-3</v>
      </c>
      <c r="X125" s="81">
        <f t="shared" si="197"/>
        <v>9.9980199960399904E-3</v>
      </c>
      <c r="Y125" s="81">
        <f t="shared" si="197"/>
        <v>1.5998031996063991E-2</v>
      </c>
      <c r="Z125" s="81">
        <f t="shared" si="197"/>
        <v>3.9980079960159924E-3</v>
      </c>
      <c r="AA125" s="81">
        <f t="shared" si="197"/>
        <v>0.15999831999663996</v>
      </c>
      <c r="AB125" s="81">
        <f t="shared" si="197"/>
        <v>3.9980079960159924E-3</v>
      </c>
      <c r="AC125" s="81">
        <f t="shared" si="197"/>
        <v>3.9980079960159924E-3</v>
      </c>
      <c r="AD125" s="81">
        <f t="shared" si="197"/>
        <v>3.9980079960159924E-3</v>
      </c>
      <c r="AE125" s="81">
        <f t="shared" si="197"/>
        <v>1.9980039960079917E-3</v>
      </c>
      <c r="AF125" s="81">
        <f t="shared" si="197"/>
        <v>1.9980039960079917E-3</v>
      </c>
      <c r="AG125" s="81">
        <f t="shared" si="197"/>
        <v>7.9980159960319919E-3</v>
      </c>
      <c r="AH125" s="81">
        <f t="shared" si="197"/>
        <v>1</v>
      </c>
      <c r="AI125" s="81">
        <f t="shared" si="197"/>
        <v>9.9980199960399904E-3</v>
      </c>
      <c r="AJ125" s="81">
        <f t="shared" si="197"/>
        <v>7.9980159960319919E-3</v>
      </c>
      <c r="AK125" s="81">
        <f t="shared" si="197"/>
        <v>3.9980079960159924E-3</v>
      </c>
      <c r="AL125" s="81">
        <f t="shared" si="197"/>
        <v>7.9980159960319919E-3</v>
      </c>
      <c r="AM125" s="81">
        <f t="shared" si="197"/>
        <v>3.9980079960159924E-3</v>
      </c>
      <c r="AN125" s="81">
        <f t="shared" si="197"/>
        <v>3.9980079960159924E-3</v>
      </c>
      <c r="AO125" s="81">
        <f t="shared" si="197"/>
        <v>3.9980079960159924E-3</v>
      </c>
      <c r="AP125" s="81">
        <f t="shared" si="197"/>
        <v>2.3998047996095992E-2</v>
      </c>
      <c r="AQ125" s="81">
        <f t="shared" si="197"/>
        <v>1.9980039960079917E-3</v>
      </c>
      <c r="AR125" s="81">
        <f t="shared" si="197"/>
        <v>1.9980039960079917E-3</v>
      </c>
      <c r="AS125" s="81">
        <f t="shared" si="197"/>
        <v>1.9980039960079917E-3</v>
      </c>
      <c r="AT125" s="81">
        <f t="shared" si="197"/>
        <v>1.9980039960079917E-3</v>
      </c>
      <c r="AU125" s="81">
        <f t="shared" si="197"/>
        <v>1.9980039960079917E-3</v>
      </c>
      <c r="AV125" s="81">
        <f t="shared" si="197"/>
        <v>5.9980119960239917E-3</v>
      </c>
      <c r="AW125" s="81">
        <f t="shared" si="197"/>
        <v>3.9980079960159924E-3</v>
      </c>
      <c r="AX125" s="81">
        <f t="shared" si="197"/>
        <v>3.9980079960159924E-3</v>
      </c>
      <c r="AY125" s="81">
        <f t="shared" si="197"/>
        <v>1.9980039960079917E-3</v>
      </c>
      <c r="AZ125" s="81">
        <f t="shared" si="197"/>
        <v>1.9980039960079917E-3</v>
      </c>
      <c r="BA125" s="81">
        <f t="shared" si="197"/>
        <v>1.9980039960079917E-3</v>
      </c>
      <c r="BB125" s="81">
        <f t="shared" si="197"/>
        <v>1.9980039960079917E-3</v>
      </c>
      <c r="BC125" s="81">
        <f t="shared" si="197"/>
        <v>1.9980039960079917E-3</v>
      </c>
      <c r="BD125" s="81">
        <f t="shared" si="197"/>
        <v>3.9980079960159924E-3</v>
      </c>
      <c r="BE125" s="81">
        <f t="shared" si="197"/>
        <v>1.9980039960079917E-3</v>
      </c>
      <c r="BF125" s="81">
        <f t="shared" si="197"/>
        <v>1.9980039960079917E-3</v>
      </c>
      <c r="BG125" s="81">
        <f t="shared" si="197"/>
        <v>1.9980039960079917E-3</v>
      </c>
      <c r="BH125" s="81">
        <f t="shared" si="197"/>
        <v>3.9980079960159924E-3</v>
      </c>
      <c r="BI125" s="81">
        <f t="shared" si="197"/>
        <v>5.9980119960239917E-3</v>
      </c>
      <c r="BJ125" s="81">
        <f t="shared" si="197"/>
        <v>1.9980039960079917E-3</v>
      </c>
      <c r="BK125" s="81">
        <f t="shared" si="197"/>
        <v>1.9980039960079917E-3</v>
      </c>
      <c r="BL125" s="81">
        <f t="shared" si="197"/>
        <v>1.9980039960079917E-3</v>
      </c>
      <c r="BM125" s="81">
        <f t="shared" si="197"/>
        <v>1.9980039960079917E-3</v>
      </c>
      <c r="BN125" s="81">
        <f t="shared" si="197"/>
        <v>7.9980159960319919E-3</v>
      </c>
      <c r="BO125" s="81">
        <f t="shared" si="197"/>
        <v>7.9980159960319919E-3</v>
      </c>
      <c r="BP125" s="81">
        <f t="shared" si="197"/>
        <v>0</v>
      </c>
      <c r="BQ125" s="81">
        <f t="shared" ref="BQ125:BW125" si="198">(BQ124-0.001)/499.999</f>
        <v>1.9980039960079917E-3</v>
      </c>
      <c r="BR125" s="81">
        <f t="shared" si="198"/>
        <v>1.9980039960079917E-3</v>
      </c>
      <c r="BS125" s="81">
        <f t="shared" si="198"/>
        <v>1.9980039960079917E-3</v>
      </c>
      <c r="BT125" s="81">
        <f t="shared" si="198"/>
        <v>7.9980159960319919E-3</v>
      </c>
      <c r="BU125" s="81">
        <f t="shared" si="198"/>
        <v>1.9980039960079917E-3</v>
      </c>
      <c r="BV125" s="81">
        <f t="shared" si="198"/>
        <v>1.9980039960079917E-3</v>
      </c>
      <c r="BW125" s="81">
        <f t="shared" si="198"/>
        <v>1.9980039960079917E-3</v>
      </c>
      <c r="BZ125" s="81">
        <f t="shared" si="12"/>
        <v>1.4538649077298136</v>
      </c>
    </row>
    <row r="126" spans="1:81" s="81" customFormat="1" ht="18.75">
      <c r="C126" s="6" t="s">
        <v>38</v>
      </c>
      <c r="D126" s="81">
        <f>D125/1.453865</f>
        <v>2.7499169427807895E-3</v>
      </c>
      <c r="E126" s="81">
        <f t="shared" ref="E126:BP126" si="199">E125/1.453865</f>
        <v>1.3742706482431255E-3</v>
      </c>
      <c r="F126" s="81">
        <f t="shared" si="199"/>
        <v>1.3742706482431255E-3</v>
      </c>
      <c r="G126" s="81">
        <f t="shared" si="199"/>
        <v>1.3742706482431255E-3</v>
      </c>
      <c r="H126" s="81">
        <f t="shared" si="199"/>
        <v>1.3742706482431255E-3</v>
      </c>
      <c r="I126" s="81">
        <f t="shared" si="199"/>
        <v>2.7499169427807895E-3</v>
      </c>
      <c r="J126" s="81">
        <f t="shared" si="199"/>
        <v>2.7499169427807895E-3</v>
      </c>
      <c r="K126" s="81">
        <f t="shared" si="199"/>
        <v>1.3742706482431255E-3</v>
      </c>
      <c r="L126" s="81">
        <f t="shared" si="199"/>
        <v>0</v>
      </c>
      <c r="M126" s="81">
        <f t="shared" si="199"/>
        <v>1.3742706482431255E-3</v>
      </c>
      <c r="N126" s="81">
        <f t="shared" si="199"/>
        <v>1.3742706482431255E-3</v>
      </c>
      <c r="O126" s="81">
        <f t="shared" si="199"/>
        <v>6.8768558263937784E-3</v>
      </c>
      <c r="P126" s="81">
        <f t="shared" si="199"/>
        <v>2.7499169427807895E-3</v>
      </c>
      <c r="Q126" s="81">
        <f t="shared" si="199"/>
        <v>5.5012095318561164E-3</v>
      </c>
      <c r="R126" s="81">
        <f t="shared" si="199"/>
        <v>2.7499169427807895E-3</v>
      </c>
      <c r="S126" s="81">
        <f t="shared" si="199"/>
        <v>5.5012095318561164E-3</v>
      </c>
      <c r="T126" s="81">
        <f t="shared" si="199"/>
        <v>5.5012095318561164E-3</v>
      </c>
      <c r="U126" s="81">
        <f t="shared" si="199"/>
        <v>4.1255632373184527E-3</v>
      </c>
      <c r="V126" s="81">
        <f t="shared" si="199"/>
        <v>0</v>
      </c>
      <c r="W126" s="81">
        <f t="shared" si="199"/>
        <v>1.3742706482431255E-3</v>
      </c>
      <c r="X126" s="81">
        <f t="shared" si="199"/>
        <v>6.8768558263937784E-3</v>
      </c>
      <c r="Y126" s="81">
        <f t="shared" si="199"/>
        <v>1.1003794710006769E-2</v>
      </c>
      <c r="Z126" s="81">
        <f t="shared" si="199"/>
        <v>2.7499169427807895E-3</v>
      </c>
      <c r="AA126" s="81">
        <f t="shared" si="199"/>
        <v>0.11005032791671852</v>
      </c>
      <c r="AB126" s="81">
        <f t="shared" si="199"/>
        <v>2.7499169427807895E-3</v>
      </c>
      <c r="AC126" s="81">
        <f t="shared" si="199"/>
        <v>2.7499169427807895E-3</v>
      </c>
      <c r="AD126" s="81">
        <f t="shared" si="199"/>
        <v>2.7499169427807895E-3</v>
      </c>
      <c r="AE126" s="81">
        <f t="shared" si="199"/>
        <v>1.3742706482431255E-3</v>
      </c>
      <c r="AF126" s="81">
        <f t="shared" si="199"/>
        <v>1.3742706482431255E-3</v>
      </c>
      <c r="AG126" s="81">
        <f t="shared" si="199"/>
        <v>5.5012095318561164E-3</v>
      </c>
      <c r="AH126" s="81">
        <f t="shared" si="199"/>
        <v>0.68782177162253721</v>
      </c>
      <c r="AI126" s="81">
        <f t="shared" si="199"/>
        <v>6.8768558263937784E-3</v>
      </c>
      <c r="AJ126" s="81">
        <f t="shared" si="199"/>
        <v>5.5012095318561164E-3</v>
      </c>
      <c r="AK126" s="81">
        <f t="shared" si="199"/>
        <v>2.7499169427807895E-3</v>
      </c>
      <c r="AL126" s="81">
        <f t="shared" si="199"/>
        <v>5.5012095318561164E-3</v>
      </c>
      <c r="AM126" s="81">
        <f t="shared" si="199"/>
        <v>2.7499169427807895E-3</v>
      </c>
      <c r="AN126" s="81">
        <f t="shared" si="199"/>
        <v>2.7499169427807895E-3</v>
      </c>
      <c r="AO126" s="81">
        <f t="shared" si="199"/>
        <v>2.7499169427807895E-3</v>
      </c>
      <c r="AP126" s="81">
        <f t="shared" si="199"/>
        <v>1.6506379888157424E-2</v>
      </c>
      <c r="AQ126" s="81">
        <f t="shared" si="199"/>
        <v>1.3742706482431255E-3</v>
      </c>
      <c r="AR126" s="81">
        <f t="shared" si="199"/>
        <v>1.3742706482431255E-3</v>
      </c>
      <c r="AS126" s="81">
        <f t="shared" si="199"/>
        <v>1.3742706482431255E-3</v>
      </c>
      <c r="AT126" s="81">
        <f t="shared" si="199"/>
        <v>1.3742706482431255E-3</v>
      </c>
      <c r="AU126" s="81">
        <f t="shared" si="199"/>
        <v>1.3742706482431255E-3</v>
      </c>
      <c r="AV126" s="81">
        <f t="shared" si="199"/>
        <v>4.1255632373184527E-3</v>
      </c>
      <c r="AW126" s="81">
        <f t="shared" si="199"/>
        <v>2.7499169427807895E-3</v>
      </c>
      <c r="AX126" s="81">
        <f t="shared" si="199"/>
        <v>2.7499169427807895E-3</v>
      </c>
      <c r="AY126" s="81">
        <f t="shared" si="199"/>
        <v>1.3742706482431255E-3</v>
      </c>
      <c r="AZ126" s="81">
        <f t="shared" si="199"/>
        <v>1.3742706482431255E-3</v>
      </c>
      <c r="BA126" s="81">
        <f t="shared" si="199"/>
        <v>1.3742706482431255E-3</v>
      </c>
      <c r="BB126" s="81">
        <f t="shared" si="199"/>
        <v>1.3742706482431255E-3</v>
      </c>
      <c r="BC126" s="81">
        <f t="shared" si="199"/>
        <v>1.3742706482431255E-3</v>
      </c>
      <c r="BD126" s="81">
        <f t="shared" si="199"/>
        <v>2.7499169427807895E-3</v>
      </c>
      <c r="BE126" s="81">
        <f t="shared" si="199"/>
        <v>1.3742706482431255E-3</v>
      </c>
      <c r="BF126" s="81">
        <f t="shared" si="199"/>
        <v>1.3742706482431255E-3</v>
      </c>
      <c r="BG126" s="81">
        <f t="shared" si="199"/>
        <v>1.3742706482431255E-3</v>
      </c>
      <c r="BH126" s="81">
        <f t="shared" si="199"/>
        <v>2.7499169427807895E-3</v>
      </c>
      <c r="BI126" s="81">
        <f t="shared" si="199"/>
        <v>4.1255632373184527E-3</v>
      </c>
      <c r="BJ126" s="81">
        <f t="shared" si="199"/>
        <v>1.3742706482431255E-3</v>
      </c>
      <c r="BK126" s="81">
        <f t="shared" si="199"/>
        <v>1.3742706482431255E-3</v>
      </c>
      <c r="BL126" s="81">
        <f t="shared" si="199"/>
        <v>1.3742706482431255E-3</v>
      </c>
      <c r="BM126" s="81">
        <f t="shared" si="199"/>
        <v>1.3742706482431255E-3</v>
      </c>
      <c r="BN126" s="81">
        <f t="shared" si="199"/>
        <v>5.5012095318561164E-3</v>
      </c>
      <c r="BO126" s="81">
        <f t="shared" si="199"/>
        <v>5.5012095318561164E-3</v>
      </c>
      <c r="BP126" s="81">
        <f t="shared" si="199"/>
        <v>0</v>
      </c>
      <c r="BQ126" s="81">
        <f t="shared" ref="BQ126:BW126" si="200">BQ125/1.453865</f>
        <v>1.3742706482431255E-3</v>
      </c>
      <c r="BR126" s="81">
        <f t="shared" si="200"/>
        <v>1.3742706482431255E-3</v>
      </c>
      <c r="BS126" s="81">
        <f t="shared" si="200"/>
        <v>1.3742706482431255E-3</v>
      </c>
      <c r="BT126" s="81">
        <f t="shared" si="200"/>
        <v>5.5012095318561164E-3</v>
      </c>
      <c r="BU126" s="81">
        <f t="shared" si="200"/>
        <v>1.3742706482431255E-3</v>
      </c>
      <c r="BV126" s="81">
        <f t="shared" si="200"/>
        <v>1.3742706482431255E-3</v>
      </c>
      <c r="BW126" s="81">
        <f t="shared" si="200"/>
        <v>1.3742706482431255E-3</v>
      </c>
    </row>
    <row r="127" spans="1:81" s="81" customFormat="1" ht="18.75">
      <c r="C127" s="6" t="s">
        <v>39</v>
      </c>
      <c r="D127" s="81">
        <f>LN(D126)</f>
        <v>-5.8961845703849329</v>
      </c>
      <c r="E127" s="81">
        <f t="shared" ref="E127:BO127" si="201">LN(E126)</f>
        <v>-6.5898321262367796</v>
      </c>
      <c r="F127" s="81">
        <f t="shared" si="201"/>
        <v>-6.5898321262367796</v>
      </c>
      <c r="G127" s="81">
        <f t="shared" si="201"/>
        <v>-6.5898321262367796</v>
      </c>
      <c r="H127" s="81">
        <f t="shared" si="201"/>
        <v>-6.5898321262367796</v>
      </c>
      <c r="I127" s="81">
        <f t="shared" si="201"/>
        <v>-5.8961845703849329</v>
      </c>
      <c r="J127" s="81">
        <f t="shared" si="201"/>
        <v>-5.8961845703849329</v>
      </c>
      <c r="K127" s="81">
        <f t="shared" si="201"/>
        <v>-6.5898321262367796</v>
      </c>
      <c r="L127" s="81">
        <v>0</v>
      </c>
      <c r="M127" s="81">
        <f t="shared" si="201"/>
        <v>-6.5898321262367796</v>
      </c>
      <c r="N127" s="81">
        <f t="shared" si="201"/>
        <v>-6.5898321262367796</v>
      </c>
      <c r="O127" s="81">
        <f t="shared" si="201"/>
        <v>-4.9795937334717628</v>
      </c>
      <c r="P127" s="81">
        <f t="shared" si="201"/>
        <v>-5.8961845703849329</v>
      </c>
      <c r="Q127" s="81">
        <f t="shared" si="201"/>
        <v>-5.2027872960385144</v>
      </c>
      <c r="R127" s="81">
        <f t="shared" si="201"/>
        <v>-5.8961845703849329</v>
      </c>
      <c r="S127" s="81">
        <f t="shared" si="201"/>
        <v>-5.2027872960385144</v>
      </c>
      <c r="T127" s="81">
        <f t="shared" si="201"/>
        <v>-5.2027872960385144</v>
      </c>
      <c r="U127" s="81">
        <f t="shared" si="201"/>
        <v>-5.4905527261363245</v>
      </c>
      <c r="V127" s="81">
        <v>0</v>
      </c>
      <c r="W127" s="81">
        <f t="shared" si="201"/>
        <v>-6.5898321262367796</v>
      </c>
      <c r="X127" s="81">
        <f t="shared" si="201"/>
        <v>-4.9795937334717628</v>
      </c>
      <c r="Y127" s="81">
        <f t="shared" si="201"/>
        <v>-4.5095150920365112</v>
      </c>
      <c r="Z127" s="81">
        <f t="shared" si="201"/>
        <v>-5.8961845703849329</v>
      </c>
      <c r="AA127" s="81">
        <f t="shared" si="201"/>
        <v>-2.2068174913074405</v>
      </c>
      <c r="AB127" s="81">
        <f t="shared" si="201"/>
        <v>-5.8961845703849329</v>
      </c>
      <c r="AC127" s="81">
        <f t="shared" si="201"/>
        <v>-5.8961845703849329</v>
      </c>
      <c r="AD127" s="81">
        <f t="shared" si="201"/>
        <v>-5.8961845703849329</v>
      </c>
      <c r="AE127" s="81">
        <f t="shared" si="201"/>
        <v>-6.5898321262367796</v>
      </c>
      <c r="AF127" s="81">
        <f t="shared" si="201"/>
        <v>-6.5898321262367796</v>
      </c>
      <c r="AG127" s="81">
        <f t="shared" si="201"/>
        <v>-5.2027872960385144</v>
      </c>
      <c r="AH127" s="81">
        <f t="shared" si="201"/>
        <v>-0.37422552748300436</v>
      </c>
      <c r="AI127" s="81">
        <f t="shared" si="201"/>
        <v>-4.9795937334717628</v>
      </c>
      <c r="AJ127" s="81">
        <f t="shared" si="201"/>
        <v>-5.2027872960385144</v>
      </c>
      <c r="AK127" s="81">
        <f t="shared" si="201"/>
        <v>-5.8961845703849329</v>
      </c>
      <c r="AL127" s="81">
        <f t="shared" si="201"/>
        <v>-5.2027872960385144</v>
      </c>
      <c r="AM127" s="81">
        <f t="shared" si="201"/>
        <v>-5.8961845703849329</v>
      </c>
      <c r="AN127" s="81">
        <f t="shared" si="201"/>
        <v>-5.8961845703849329</v>
      </c>
      <c r="AO127" s="81">
        <f t="shared" si="201"/>
        <v>-5.8961845703849329</v>
      </c>
      <c r="AP127" s="81">
        <f t="shared" si="201"/>
        <v>-4.1040083129209446</v>
      </c>
      <c r="AQ127" s="81">
        <f t="shared" si="201"/>
        <v>-6.5898321262367796</v>
      </c>
      <c r="AR127" s="81">
        <f t="shared" si="201"/>
        <v>-6.5898321262367796</v>
      </c>
      <c r="AS127" s="81">
        <f t="shared" si="201"/>
        <v>-6.5898321262367796</v>
      </c>
      <c r="AT127" s="81">
        <f t="shared" si="201"/>
        <v>-6.5898321262367796</v>
      </c>
      <c r="AU127" s="81">
        <f t="shared" si="201"/>
        <v>-6.5898321262367796</v>
      </c>
      <c r="AV127" s="81">
        <f t="shared" si="201"/>
        <v>-5.4905527261363245</v>
      </c>
      <c r="AW127" s="81">
        <f t="shared" si="201"/>
        <v>-5.8961845703849329</v>
      </c>
      <c r="AX127" s="81">
        <f t="shared" si="201"/>
        <v>-5.8961845703849329</v>
      </c>
      <c r="AY127" s="81">
        <f t="shared" si="201"/>
        <v>-6.5898321262367796</v>
      </c>
      <c r="AZ127" s="81">
        <f t="shared" si="201"/>
        <v>-6.5898321262367796</v>
      </c>
      <c r="BA127" s="81">
        <f t="shared" si="201"/>
        <v>-6.5898321262367796</v>
      </c>
      <c r="BB127" s="81">
        <f t="shared" si="201"/>
        <v>-6.5898321262367796</v>
      </c>
      <c r="BC127" s="81">
        <f t="shared" si="201"/>
        <v>-6.5898321262367796</v>
      </c>
      <c r="BD127" s="81">
        <f t="shared" si="201"/>
        <v>-5.8961845703849329</v>
      </c>
      <c r="BE127" s="81">
        <f t="shared" si="201"/>
        <v>-6.5898321262367796</v>
      </c>
      <c r="BF127" s="81">
        <f t="shared" si="201"/>
        <v>-6.5898321262367796</v>
      </c>
      <c r="BG127" s="81">
        <f t="shared" si="201"/>
        <v>-6.5898321262367796</v>
      </c>
      <c r="BH127" s="81">
        <f t="shared" si="201"/>
        <v>-5.8961845703849329</v>
      </c>
      <c r="BI127" s="81">
        <f t="shared" si="201"/>
        <v>-5.4905527261363245</v>
      </c>
      <c r="BJ127" s="81">
        <f t="shared" si="201"/>
        <v>-6.5898321262367796</v>
      </c>
      <c r="BK127" s="81">
        <f t="shared" si="201"/>
        <v>-6.5898321262367796</v>
      </c>
      <c r="BL127" s="81">
        <f t="shared" si="201"/>
        <v>-6.5898321262367796</v>
      </c>
      <c r="BM127" s="81">
        <f t="shared" si="201"/>
        <v>-6.5898321262367796</v>
      </c>
      <c r="BN127" s="81">
        <f t="shared" si="201"/>
        <v>-5.2027872960385144</v>
      </c>
      <c r="BO127" s="81">
        <f t="shared" si="201"/>
        <v>-5.2027872960385144</v>
      </c>
      <c r="BP127" s="81">
        <v>0</v>
      </c>
      <c r="BQ127" s="81">
        <f t="shared" ref="BQ127:BW127" si="202">LN(BQ126)</f>
        <v>-6.5898321262367796</v>
      </c>
      <c r="BR127" s="81">
        <f t="shared" si="202"/>
        <v>-6.5898321262367796</v>
      </c>
      <c r="BS127" s="81">
        <f t="shared" si="202"/>
        <v>-6.5898321262367796</v>
      </c>
      <c r="BT127" s="81">
        <f t="shared" si="202"/>
        <v>-5.2027872960385144</v>
      </c>
      <c r="BU127" s="81">
        <f t="shared" si="202"/>
        <v>-6.5898321262367796</v>
      </c>
      <c r="BV127" s="81">
        <f t="shared" si="202"/>
        <v>-6.5898321262367796</v>
      </c>
      <c r="BW127" s="81">
        <f t="shared" si="202"/>
        <v>-6.5898321262367796</v>
      </c>
    </row>
    <row r="128" spans="1:81" s="81" customFormat="1">
      <c r="C128" s="6" t="s">
        <v>244</v>
      </c>
      <c r="D128" s="81">
        <f>-D126*D127</f>
        <v>1.6214017847864196E-2</v>
      </c>
      <c r="E128" s="81">
        <f t="shared" ref="E128:BP128" si="203">-E126*E127</f>
        <v>9.0562128679367929E-3</v>
      </c>
      <c r="F128" s="81">
        <f t="shared" si="203"/>
        <v>9.0562128679367929E-3</v>
      </c>
      <c r="G128" s="81">
        <f t="shared" si="203"/>
        <v>9.0562128679367929E-3</v>
      </c>
      <c r="H128" s="81">
        <f t="shared" si="203"/>
        <v>9.0562128679367929E-3</v>
      </c>
      <c r="I128" s="81">
        <f t="shared" si="203"/>
        <v>1.6214017847864196E-2</v>
      </c>
      <c r="J128" s="81">
        <f t="shared" si="203"/>
        <v>1.6214017847864196E-2</v>
      </c>
      <c r="K128" s="81">
        <f t="shared" si="203"/>
        <v>9.0562128679367929E-3</v>
      </c>
      <c r="L128" s="81">
        <f t="shared" si="203"/>
        <v>0</v>
      </c>
      <c r="M128" s="81">
        <f t="shared" si="203"/>
        <v>9.0562128679367929E-3</v>
      </c>
      <c r="N128" s="81">
        <f t="shared" si="203"/>
        <v>9.0562128679367929E-3</v>
      </c>
      <c r="O128" s="81">
        <f t="shared" si="203"/>
        <v>3.4243948179099239E-2</v>
      </c>
      <c r="P128" s="81">
        <f t="shared" si="203"/>
        <v>1.6214017847864196E-2</v>
      </c>
      <c r="Q128" s="81">
        <f t="shared" si="203"/>
        <v>2.8621623065186987E-2</v>
      </c>
      <c r="R128" s="81">
        <f t="shared" si="203"/>
        <v>1.6214017847864196E-2</v>
      </c>
      <c r="S128" s="81">
        <f t="shared" si="203"/>
        <v>2.8621623065186987E-2</v>
      </c>
      <c r="T128" s="81">
        <f t="shared" si="203"/>
        <v>2.8621623065186987E-2</v>
      </c>
      <c r="U128" s="81">
        <f t="shared" si="203"/>
        <v>2.2651622479506632E-2</v>
      </c>
      <c r="V128" s="81">
        <f t="shared" si="203"/>
        <v>0</v>
      </c>
      <c r="W128" s="81">
        <f t="shared" si="203"/>
        <v>9.0562128679367929E-3</v>
      </c>
      <c r="X128" s="81">
        <f t="shared" si="203"/>
        <v>3.4243948179099239E-2</v>
      </c>
      <c r="Y128" s="81">
        <f t="shared" si="203"/>
        <v>4.962177831444705E-2</v>
      </c>
      <c r="Z128" s="81">
        <f t="shared" si="203"/>
        <v>1.6214017847864196E-2</v>
      </c>
      <c r="AA128" s="81">
        <f t="shared" si="203"/>
        <v>0.24286098857073396</v>
      </c>
      <c r="AB128" s="81">
        <f t="shared" si="203"/>
        <v>1.6214017847864196E-2</v>
      </c>
      <c r="AC128" s="81">
        <f t="shared" si="203"/>
        <v>1.6214017847864196E-2</v>
      </c>
      <c r="AD128" s="81">
        <f t="shared" si="203"/>
        <v>1.6214017847864196E-2</v>
      </c>
      <c r="AE128" s="81">
        <f t="shared" si="203"/>
        <v>9.0562128679367929E-3</v>
      </c>
      <c r="AF128" s="81">
        <f t="shared" si="203"/>
        <v>9.0562128679367929E-3</v>
      </c>
      <c r="AG128" s="81">
        <f t="shared" si="203"/>
        <v>2.8621623065186987E-2</v>
      </c>
      <c r="AH128" s="81">
        <f t="shared" si="203"/>
        <v>0.25740046529973853</v>
      </c>
      <c r="AI128" s="81">
        <f t="shared" si="203"/>
        <v>3.4243948179099239E-2</v>
      </c>
      <c r="AJ128" s="81">
        <f t="shared" si="203"/>
        <v>2.8621623065186987E-2</v>
      </c>
      <c r="AK128" s="81">
        <f t="shared" si="203"/>
        <v>1.6214017847864196E-2</v>
      </c>
      <c r="AL128" s="81">
        <f t="shared" si="203"/>
        <v>2.8621623065186987E-2</v>
      </c>
      <c r="AM128" s="81">
        <f t="shared" si="203"/>
        <v>1.6214017847864196E-2</v>
      </c>
      <c r="AN128" s="81">
        <f t="shared" si="203"/>
        <v>1.6214017847864196E-2</v>
      </c>
      <c r="AO128" s="81">
        <f t="shared" si="203"/>
        <v>1.6214017847864196E-2</v>
      </c>
      <c r="AP128" s="81">
        <f t="shared" si="203"/>
        <v>6.7742320277229165E-2</v>
      </c>
      <c r="AQ128" s="81">
        <f t="shared" si="203"/>
        <v>9.0562128679367929E-3</v>
      </c>
      <c r="AR128" s="81">
        <f t="shared" si="203"/>
        <v>9.0562128679367929E-3</v>
      </c>
      <c r="AS128" s="81">
        <f t="shared" si="203"/>
        <v>9.0562128679367929E-3</v>
      </c>
      <c r="AT128" s="81">
        <f t="shared" si="203"/>
        <v>9.0562128679367929E-3</v>
      </c>
      <c r="AU128" s="81">
        <f t="shared" si="203"/>
        <v>9.0562128679367929E-3</v>
      </c>
      <c r="AV128" s="81">
        <f t="shared" si="203"/>
        <v>2.2651622479506632E-2</v>
      </c>
      <c r="AW128" s="81">
        <f t="shared" si="203"/>
        <v>1.6214017847864196E-2</v>
      </c>
      <c r="AX128" s="81">
        <f t="shared" si="203"/>
        <v>1.6214017847864196E-2</v>
      </c>
      <c r="AY128" s="81">
        <f t="shared" si="203"/>
        <v>9.0562128679367929E-3</v>
      </c>
      <c r="AZ128" s="81">
        <f t="shared" si="203"/>
        <v>9.0562128679367929E-3</v>
      </c>
      <c r="BA128" s="81">
        <f t="shared" si="203"/>
        <v>9.0562128679367929E-3</v>
      </c>
      <c r="BB128" s="81">
        <f t="shared" si="203"/>
        <v>9.0562128679367929E-3</v>
      </c>
      <c r="BC128" s="81">
        <f t="shared" si="203"/>
        <v>9.0562128679367929E-3</v>
      </c>
      <c r="BD128" s="81">
        <f t="shared" si="203"/>
        <v>1.6214017847864196E-2</v>
      </c>
      <c r="BE128" s="81">
        <f t="shared" si="203"/>
        <v>9.0562128679367929E-3</v>
      </c>
      <c r="BF128" s="81">
        <f t="shared" si="203"/>
        <v>9.0562128679367929E-3</v>
      </c>
      <c r="BG128" s="81">
        <f t="shared" si="203"/>
        <v>9.0562128679367929E-3</v>
      </c>
      <c r="BH128" s="81">
        <f t="shared" si="203"/>
        <v>1.6214017847864196E-2</v>
      </c>
      <c r="BI128" s="81">
        <f t="shared" si="203"/>
        <v>2.2651622479506632E-2</v>
      </c>
      <c r="BJ128" s="81">
        <f t="shared" si="203"/>
        <v>9.0562128679367929E-3</v>
      </c>
      <c r="BK128" s="81">
        <f t="shared" si="203"/>
        <v>9.0562128679367929E-3</v>
      </c>
      <c r="BL128" s="81">
        <f t="shared" si="203"/>
        <v>9.0562128679367929E-3</v>
      </c>
      <c r="BM128" s="81">
        <f t="shared" si="203"/>
        <v>9.0562128679367929E-3</v>
      </c>
      <c r="BN128" s="81">
        <f t="shared" si="203"/>
        <v>2.8621623065186987E-2</v>
      </c>
      <c r="BO128" s="81">
        <f t="shared" si="203"/>
        <v>2.8621623065186987E-2</v>
      </c>
      <c r="BP128" s="81">
        <f t="shared" si="203"/>
        <v>0</v>
      </c>
      <c r="BQ128" s="81">
        <f t="shared" ref="BQ128:BW128" si="204">-BQ126*BQ127</f>
        <v>9.0562128679367929E-3</v>
      </c>
      <c r="BR128" s="81">
        <f t="shared" si="204"/>
        <v>9.0562128679367929E-3</v>
      </c>
      <c r="BS128" s="81">
        <f t="shared" si="204"/>
        <v>9.0562128679367929E-3</v>
      </c>
      <c r="BT128" s="81">
        <f t="shared" si="204"/>
        <v>2.8621623065186987E-2</v>
      </c>
      <c r="BU128" s="81">
        <f t="shared" si="204"/>
        <v>9.0562128679367929E-3</v>
      </c>
      <c r="BV128" s="81">
        <f t="shared" si="204"/>
        <v>9.0562128679367929E-3</v>
      </c>
      <c r="BW128" s="81">
        <f t="shared" si="204"/>
        <v>9.0562128679367929E-3</v>
      </c>
      <c r="CA128" s="81">
        <f t="shared" si="115"/>
        <v>1.6204002000802551</v>
      </c>
      <c r="CB128" s="81">
        <f t="shared" si="116"/>
        <v>0.37889332486573774</v>
      </c>
      <c r="CC128" s="81">
        <f t="shared" si="117"/>
        <v>0.13025574502911422</v>
      </c>
    </row>
    <row r="129" spans="1:81" ht="28.5">
      <c r="A129" s="81"/>
      <c r="B129" s="92" t="s">
        <v>99</v>
      </c>
      <c r="C129" s="92"/>
      <c r="D129" s="81">
        <v>1</v>
      </c>
      <c r="E129" s="81">
        <v>1</v>
      </c>
      <c r="F129" s="81">
        <v>1</v>
      </c>
      <c r="G129" s="81">
        <v>1</v>
      </c>
      <c r="H129" s="81">
        <v>1</v>
      </c>
      <c r="I129" s="81">
        <v>2</v>
      </c>
      <c r="J129" s="81">
        <v>2</v>
      </c>
      <c r="K129" s="81">
        <v>1</v>
      </c>
      <c r="L129" s="81">
        <v>1E-3</v>
      </c>
      <c r="M129" s="81">
        <v>1</v>
      </c>
      <c r="N129" s="81">
        <v>1</v>
      </c>
      <c r="O129" s="81">
        <v>2</v>
      </c>
      <c r="P129" s="81">
        <v>1</v>
      </c>
      <c r="Q129" s="81">
        <v>1</v>
      </c>
      <c r="R129" s="81">
        <v>1</v>
      </c>
      <c r="S129" s="81">
        <v>1</v>
      </c>
      <c r="T129" s="81">
        <v>1</v>
      </c>
      <c r="U129" s="81">
        <v>2</v>
      </c>
      <c r="V129" s="81">
        <v>1</v>
      </c>
      <c r="W129" s="81">
        <v>1E-3</v>
      </c>
      <c r="X129" s="81">
        <v>16</v>
      </c>
      <c r="Y129" s="81">
        <v>11</v>
      </c>
      <c r="Z129" s="81">
        <v>1</v>
      </c>
      <c r="AA129" s="81">
        <v>2</v>
      </c>
      <c r="AB129" s="81">
        <v>1</v>
      </c>
      <c r="AC129" s="81">
        <v>1</v>
      </c>
      <c r="AD129" s="81">
        <v>1</v>
      </c>
      <c r="AE129" s="81">
        <v>1</v>
      </c>
      <c r="AF129" s="81">
        <v>1E-3</v>
      </c>
      <c r="AG129" s="81">
        <v>8</v>
      </c>
      <c r="AH129" s="81">
        <v>1</v>
      </c>
      <c r="AI129" s="81">
        <v>14</v>
      </c>
      <c r="AJ129" s="81">
        <v>1</v>
      </c>
      <c r="AK129" s="81">
        <v>5</v>
      </c>
      <c r="AL129" s="81">
        <v>12</v>
      </c>
      <c r="AM129" s="81">
        <v>1</v>
      </c>
      <c r="AN129" s="81">
        <v>12</v>
      </c>
      <c r="AO129" s="81">
        <v>4</v>
      </c>
      <c r="AP129" s="81">
        <v>2</v>
      </c>
      <c r="AQ129" s="81">
        <v>1</v>
      </c>
      <c r="AR129" s="81">
        <v>1</v>
      </c>
      <c r="AS129" s="81">
        <v>1</v>
      </c>
      <c r="AT129" s="81">
        <v>3</v>
      </c>
      <c r="AU129" s="81">
        <v>2</v>
      </c>
      <c r="AV129" s="81">
        <v>3</v>
      </c>
      <c r="AW129" s="81">
        <v>3</v>
      </c>
      <c r="AX129" s="81">
        <v>2</v>
      </c>
      <c r="AY129" s="81">
        <v>1</v>
      </c>
      <c r="AZ129" s="81">
        <v>1</v>
      </c>
      <c r="BA129" s="81">
        <v>1</v>
      </c>
      <c r="BB129" s="81">
        <v>2</v>
      </c>
      <c r="BC129" s="81">
        <v>1</v>
      </c>
      <c r="BD129" s="81">
        <v>2</v>
      </c>
      <c r="BE129" s="81">
        <v>6</v>
      </c>
      <c r="BF129" s="81">
        <v>1E-3</v>
      </c>
      <c r="BG129" s="81">
        <v>1E-3</v>
      </c>
      <c r="BH129" s="81">
        <v>1</v>
      </c>
      <c r="BI129" s="81">
        <v>1</v>
      </c>
      <c r="BJ129" s="81">
        <v>6</v>
      </c>
      <c r="BK129" s="81"/>
      <c r="BL129" s="81">
        <v>1E-3</v>
      </c>
      <c r="BM129" s="81">
        <v>1</v>
      </c>
      <c r="BN129" s="81">
        <v>2</v>
      </c>
      <c r="BO129" s="81">
        <v>1</v>
      </c>
      <c r="BP129" s="81">
        <v>1E-3</v>
      </c>
      <c r="BQ129" s="81">
        <v>1</v>
      </c>
      <c r="BR129" s="81">
        <v>1</v>
      </c>
      <c r="BS129" s="81">
        <v>1</v>
      </c>
      <c r="BT129" s="81">
        <v>1</v>
      </c>
      <c r="BU129" s="81">
        <v>1</v>
      </c>
      <c r="BV129" s="81">
        <v>1</v>
      </c>
      <c r="BW129" s="81">
        <v>1</v>
      </c>
      <c r="BX129" s="81">
        <f t="shared" si="8"/>
        <v>16</v>
      </c>
      <c r="BY129" s="81">
        <f t="shared" si="9"/>
        <v>1E-3</v>
      </c>
      <c r="BZ129" s="81"/>
      <c r="CA129" s="81"/>
      <c r="CB129" s="81"/>
      <c r="CC129" s="81"/>
    </row>
    <row r="130" spans="1:81" s="81" customFormat="1" ht="18.75">
      <c r="C130" s="6" t="s">
        <v>37</v>
      </c>
      <c r="D130" s="81">
        <f>(D129-0.001)/15.999</f>
        <v>6.2441402587661725E-2</v>
      </c>
      <c r="E130" s="81">
        <f t="shared" ref="E130:BP130" si="205">(E129-0.001)/15.999</f>
        <v>6.2441402587661725E-2</v>
      </c>
      <c r="F130" s="81">
        <f t="shared" si="205"/>
        <v>6.2441402587661725E-2</v>
      </c>
      <c r="G130" s="81">
        <f t="shared" si="205"/>
        <v>6.2441402587661725E-2</v>
      </c>
      <c r="H130" s="81">
        <f t="shared" si="205"/>
        <v>6.2441402587661725E-2</v>
      </c>
      <c r="I130" s="81">
        <f t="shared" si="205"/>
        <v>0.12494530908181761</v>
      </c>
      <c r="J130" s="81">
        <f t="shared" si="205"/>
        <v>0.12494530908181761</v>
      </c>
      <c r="K130" s="81">
        <f t="shared" si="205"/>
        <v>6.2441402587661725E-2</v>
      </c>
      <c r="L130" s="81">
        <f t="shared" si="205"/>
        <v>0</v>
      </c>
      <c r="M130" s="81">
        <f t="shared" si="205"/>
        <v>6.2441402587661725E-2</v>
      </c>
      <c r="N130" s="81">
        <f t="shared" si="205"/>
        <v>6.2441402587661725E-2</v>
      </c>
      <c r="O130" s="81">
        <f t="shared" si="205"/>
        <v>0.12494530908181761</v>
      </c>
      <c r="P130" s="81">
        <f t="shared" si="205"/>
        <v>6.2441402587661725E-2</v>
      </c>
      <c r="Q130" s="81">
        <f t="shared" si="205"/>
        <v>6.2441402587661725E-2</v>
      </c>
      <c r="R130" s="81">
        <f t="shared" si="205"/>
        <v>6.2441402587661725E-2</v>
      </c>
      <c r="S130" s="81">
        <f t="shared" si="205"/>
        <v>6.2441402587661725E-2</v>
      </c>
      <c r="T130" s="81">
        <f t="shared" si="205"/>
        <v>6.2441402587661725E-2</v>
      </c>
      <c r="U130" s="81">
        <f t="shared" si="205"/>
        <v>0.12494530908181761</v>
      </c>
      <c r="V130" s="81">
        <f t="shared" si="205"/>
        <v>6.2441402587661725E-2</v>
      </c>
      <c r="W130" s="81">
        <f t="shared" si="205"/>
        <v>0</v>
      </c>
      <c r="X130" s="81">
        <f t="shared" si="205"/>
        <v>1</v>
      </c>
      <c r="Y130" s="81">
        <f t="shared" si="205"/>
        <v>0.68748046752922054</v>
      </c>
      <c r="Z130" s="81">
        <f t="shared" si="205"/>
        <v>6.2441402587661725E-2</v>
      </c>
      <c r="AA130" s="81">
        <f t="shared" si="205"/>
        <v>0.12494530908181761</v>
      </c>
      <c r="AB130" s="81">
        <f t="shared" si="205"/>
        <v>6.2441402587661725E-2</v>
      </c>
      <c r="AC130" s="81">
        <f t="shared" si="205"/>
        <v>6.2441402587661725E-2</v>
      </c>
      <c r="AD130" s="81">
        <f t="shared" si="205"/>
        <v>6.2441402587661725E-2</v>
      </c>
      <c r="AE130" s="81">
        <f t="shared" si="205"/>
        <v>6.2441402587661725E-2</v>
      </c>
      <c r="AF130" s="81">
        <f t="shared" si="205"/>
        <v>0</v>
      </c>
      <c r="AG130" s="81">
        <f t="shared" si="205"/>
        <v>0.4999687480467529</v>
      </c>
      <c r="AH130" s="81">
        <f t="shared" si="205"/>
        <v>6.2441402587661725E-2</v>
      </c>
      <c r="AI130" s="81">
        <f t="shared" si="205"/>
        <v>0.87499218701168824</v>
      </c>
      <c r="AJ130" s="81">
        <f t="shared" si="205"/>
        <v>6.2441402587661725E-2</v>
      </c>
      <c r="AK130" s="81">
        <f t="shared" si="205"/>
        <v>0.31245702856428526</v>
      </c>
      <c r="AL130" s="81">
        <f t="shared" si="205"/>
        <v>0.74998437402337648</v>
      </c>
      <c r="AM130" s="81">
        <f t="shared" si="205"/>
        <v>6.2441402587661725E-2</v>
      </c>
      <c r="AN130" s="81">
        <f t="shared" si="205"/>
        <v>0.74998437402337648</v>
      </c>
      <c r="AO130" s="81">
        <f t="shared" si="205"/>
        <v>0.24995312207012937</v>
      </c>
      <c r="AP130" s="81">
        <f t="shared" si="205"/>
        <v>0.12494530908181761</v>
      </c>
      <c r="AQ130" s="81">
        <f t="shared" si="205"/>
        <v>6.2441402587661725E-2</v>
      </c>
      <c r="AR130" s="81">
        <f t="shared" si="205"/>
        <v>6.2441402587661725E-2</v>
      </c>
      <c r="AS130" s="81">
        <f t="shared" si="205"/>
        <v>6.2441402587661725E-2</v>
      </c>
      <c r="AT130" s="81">
        <f t="shared" si="205"/>
        <v>0.18744921557597349</v>
      </c>
      <c r="AU130" s="81">
        <f t="shared" si="205"/>
        <v>0.12494530908181761</v>
      </c>
      <c r="AV130" s="81">
        <f t="shared" si="205"/>
        <v>0.18744921557597349</v>
      </c>
      <c r="AW130" s="81">
        <f t="shared" si="205"/>
        <v>0.18744921557597349</v>
      </c>
      <c r="AX130" s="81">
        <f t="shared" si="205"/>
        <v>0.12494530908181761</v>
      </c>
      <c r="AY130" s="81">
        <f t="shared" si="205"/>
        <v>6.2441402587661725E-2</v>
      </c>
      <c r="AZ130" s="81">
        <f t="shared" si="205"/>
        <v>6.2441402587661725E-2</v>
      </c>
      <c r="BA130" s="81">
        <f t="shared" si="205"/>
        <v>6.2441402587661725E-2</v>
      </c>
      <c r="BB130" s="81">
        <f t="shared" si="205"/>
        <v>0.12494530908181761</v>
      </c>
      <c r="BC130" s="81">
        <f t="shared" si="205"/>
        <v>6.2441402587661725E-2</v>
      </c>
      <c r="BD130" s="81">
        <f t="shared" si="205"/>
        <v>0.12494530908181761</v>
      </c>
      <c r="BE130" s="81">
        <f t="shared" si="205"/>
        <v>0.37496093505844114</v>
      </c>
      <c r="BF130" s="81">
        <f t="shared" si="205"/>
        <v>0</v>
      </c>
      <c r="BG130" s="81">
        <f t="shared" si="205"/>
        <v>0</v>
      </c>
      <c r="BH130" s="81">
        <f t="shared" si="205"/>
        <v>6.2441402587661725E-2</v>
      </c>
      <c r="BI130" s="81">
        <f t="shared" si="205"/>
        <v>6.2441402587661725E-2</v>
      </c>
      <c r="BJ130" s="81">
        <f t="shared" si="205"/>
        <v>0.37496093505844114</v>
      </c>
      <c r="BK130" s="81">
        <f t="shared" si="205"/>
        <v>-6.2503906494155883E-5</v>
      </c>
      <c r="BL130" s="81">
        <f t="shared" si="205"/>
        <v>0</v>
      </c>
      <c r="BM130" s="81">
        <f t="shared" si="205"/>
        <v>6.2441402587661725E-2</v>
      </c>
      <c r="BN130" s="81">
        <f t="shared" si="205"/>
        <v>0.12494530908181761</v>
      </c>
      <c r="BO130" s="81">
        <f t="shared" si="205"/>
        <v>6.2441402587661725E-2</v>
      </c>
      <c r="BP130" s="81">
        <f t="shared" si="205"/>
        <v>0</v>
      </c>
      <c r="BQ130" s="81">
        <f t="shared" ref="BQ130:BW130" si="206">(BQ129-0.001)/15.999</f>
        <v>6.2441402587661725E-2</v>
      </c>
      <c r="BR130" s="81">
        <f t="shared" si="206"/>
        <v>6.2441402587661725E-2</v>
      </c>
      <c r="BS130" s="81">
        <f t="shared" si="206"/>
        <v>6.2441402587661725E-2</v>
      </c>
      <c r="BT130" s="81">
        <f t="shared" si="206"/>
        <v>6.2441402587661725E-2</v>
      </c>
      <c r="BU130" s="81">
        <f t="shared" si="206"/>
        <v>6.2441402587661725E-2</v>
      </c>
      <c r="BV130" s="81">
        <f t="shared" si="206"/>
        <v>6.2441402587661725E-2</v>
      </c>
      <c r="BW130" s="81">
        <f t="shared" si="206"/>
        <v>6.2441402587661725E-2</v>
      </c>
      <c r="BZ130" s="81">
        <f t="shared" si="12"/>
        <v>10.309081817613613</v>
      </c>
    </row>
    <row r="131" spans="1:81" s="81" customFormat="1" ht="18.75">
      <c r="C131" s="6" t="s">
        <v>38</v>
      </c>
      <c r="D131" s="81">
        <f>D130/10.30908</f>
        <v>6.0569325863861498E-3</v>
      </c>
      <c r="E131" s="81">
        <f t="shared" ref="E131:BP131" si="207">E130/10.30908</f>
        <v>6.0569325863861498E-3</v>
      </c>
      <c r="F131" s="81">
        <f t="shared" si="207"/>
        <v>6.0569325863861498E-3</v>
      </c>
      <c r="G131" s="81">
        <f t="shared" si="207"/>
        <v>6.0569325863861498E-3</v>
      </c>
      <c r="H131" s="81">
        <f t="shared" si="207"/>
        <v>6.0569325863861498E-3</v>
      </c>
      <c r="I131" s="81">
        <f t="shared" si="207"/>
        <v>1.2119928168354268E-2</v>
      </c>
      <c r="J131" s="81">
        <f t="shared" si="207"/>
        <v>1.2119928168354268E-2</v>
      </c>
      <c r="K131" s="81">
        <f t="shared" si="207"/>
        <v>6.0569325863861498E-3</v>
      </c>
      <c r="L131" s="81">
        <f t="shared" si="207"/>
        <v>0</v>
      </c>
      <c r="M131" s="81">
        <f t="shared" si="207"/>
        <v>6.0569325863861498E-3</v>
      </c>
      <c r="N131" s="81">
        <f t="shared" si="207"/>
        <v>6.0569325863861498E-3</v>
      </c>
      <c r="O131" s="81">
        <f t="shared" si="207"/>
        <v>1.2119928168354268E-2</v>
      </c>
      <c r="P131" s="81">
        <f t="shared" si="207"/>
        <v>6.0569325863861498E-3</v>
      </c>
      <c r="Q131" s="81">
        <f t="shared" si="207"/>
        <v>6.0569325863861498E-3</v>
      </c>
      <c r="R131" s="81">
        <f t="shared" si="207"/>
        <v>6.0569325863861498E-3</v>
      </c>
      <c r="S131" s="81">
        <f t="shared" si="207"/>
        <v>6.0569325863861498E-3</v>
      </c>
      <c r="T131" s="81">
        <f t="shared" si="207"/>
        <v>6.0569325863861498E-3</v>
      </c>
      <c r="U131" s="81">
        <f t="shared" si="207"/>
        <v>1.2119928168354268E-2</v>
      </c>
      <c r="V131" s="81">
        <f t="shared" si="207"/>
        <v>6.0569325863861498E-3</v>
      </c>
      <c r="W131" s="81">
        <f t="shared" si="207"/>
        <v>0</v>
      </c>
      <c r="X131" s="81">
        <f t="shared" si="207"/>
        <v>9.7001866315907917E-2</v>
      </c>
      <c r="Y131" s="81">
        <f t="shared" si="207"/>
        <v>6.6686888406067332E-2</v>
      </c>
      <c r="Z131" s="81">
        <f t="shared" si="207"/>
        <v>6.0569325863861498E-3</v>
      </c>
      <c r="AA131" s="81">
        <f t="shared" si="207"/>
        <v>1.2119928168354268E-2</v>
      </c>
      <c r="AB131" s="81">
        <f t="shared" si="207"/>
        <v>6.0569325863861498E-3</v>
      </c>
      <c r="AC131" s="81">
        <f t="shared" si="207"/>
        <v>6.0569325863861498E-3</v>
      </c>
      <c r="AD131" s="81">
        <f t="shared" si="207"/>
        <v>6.0569325863861498E-3</v>
      </c>
      <c r="AE131" s="81">
        <f t="shared" si="207"/>
        <v>6.0569325863861498E-3</v>
      </c>
      <c r="AF131" s="81">
        <f t="shared" si="207"/>
        <v>0</v>
      </c>
      <c r="AG131" s="81">
        <f t="shared" si="207"/>
        <v>4.8497901660162976E-2</v>
      </c>
      <c r="AH131" s="81">
        <f t="shared" si="207"/>
        <v>6.0569325863861498E-3</v>
      </c>
      <c r="AI131" s="81">
        <f t="shared" si="207"/>
        <v>8.4875875151971689E-2</v>
      </c>
      <c r="AJ131" s="81">
        <f t="shared" si="207"/>
        <v>6.0569325863861498E-3</v>
      </c>
      <c r="AK131" s="81">
        <f t="shared" si="207"/>
        <v>3.0308914914258619E-2</v>
      </c>
      <c r="AL131" s="81">
        <f t="shared" si="207"/>
        <v>7.2749883988035446E-2</v>
      </c>
      <c r="AM131" s="81">
        <f t="shared" si="207"/>
        <v>6.0569325863861498E-3</v>
      </c>
      <c r="AN131" s="81">
        <f t="shared" si="207"/>
        <v>7.2749883988035446E-2</v>
      </c>
      <c r="AO131" s="81">
        <f t="shared" si="207"/>
        <v>2.4245919332290502E-2</v>
      </c>
      <c r="AP131" s="81">
        <f t="shared" si="207"/>
        <v>1.2119928168354268E-2</v>
      </c>
      <c r="AQ131" s="81">
        <f t="shared" si="207"/>
        <v>6.0569325863861498E-3</v>
      </c>
      <c r="AR131" s="81">
        <f t="shared" si="207"/>
        <v>6.0569325863861498E-3</v>
      </c>
      <c r="AS131" s="81">
        <f t="shared" si="207"/>
        <v>6.0569325863861498E-3</v>
      </c>
      <c r="AT131" s="81">
        <f t="shared" si="207"/>
        <v>1.8182923750322384E-2</v>
      </c>
      <c r="AU131" s="81">
        <f t="shared" si="207"/>
        <v>1.2119928168354268E-2</v>
      </c>
      <c r="AV131" s="81">
        <f t="shared" si="207"/>
        <v>1.8182923750322384E-2</v>
      </c>
      <c r="AW131" s="81">
        <f t="shared" si="207"/>
        <v>1.8182923750322384E-2</v>
      </c>
      <c r="AX131" s="81">
        <f t="shared" si="207"/>
        <v>1.2119928168354268E-2</v>
      </c>
      <c r="AY131" s="81">
        <f t="shared" si="207"/>
        <v>6.0569325863861498E-3</v>
      </c>
      <c r="AZ131" s="81">
        <f t="shared" si="207"/>
        <v>6.0569325863861498E-3</v>
      </c>
      <c r="BA131" s="81">
        <f t="shared" si="207"/>
        <v>6.0569325863861498E-3</v>
      </c>
      <c r="BB131" s="81">
        <f t="shared" si="207"/>
        <v>1.2119928168354268E-2</v>
      </c>
      <c r="BC131" s="81">
        <f t="shared" si="207"/>
        <v>6.0569325863861498E-3</v>
      </c>
      <c r="BD131" s="81">
        <f t="shared" si="207"/>
        <v>1.2119928168354268E-2</v>
      </c>
      <c r="BE131" s="81">
        <f t="shared" si="207"/>
        <v>3.6371910496226741E-2</v>
      </c>
      <c r="BF131" s="81">
        <f t="shared" si="207"/>
        <v>0</v>
      </c>
      <c r="BG131" s="81">
        <f t="shared" si="207"/>
        <v>0</v>
      </c>
      <c r="BH131" s="81">
        <f t="shared" si="207"/>
        <v>6.0569325863861498E-3</v>
      </c>
      <c r="BI131" s="81">
        <f t="shared" si="207"/>
        <v>6.0569325863861498E-3</v>
      </c>
      <c r="BJ131" s="81">
        <f t="shared" si="207"/>
        <v>3.6371910496226741E-2</v>
      </c>
      <c r="BK131" s="81">
        <f t="shared" si="207"/>
        <v>-6.0629955819681182E-6</v>
      </c>
      <c r="BL131" s="81">
        <f t="shared" si="207"/>
        <v>0</v>
      </c>
      <c r="BM131" s="81">
        <f t="shared" si="207"/>
        <v>6.0569325863861498E-3</v>
      </c>
      <c r="BN131" s="81">
        <f t="shared" si="207"/>
        <v>1.2119928168354268E-2</v>
      </c>
      <c r="BO131" s="81">
        <f t="shared" si="207"/>
        <v>6.0569325863861498E-3</v>
      </c>
      <c r="BP131" s="81">
        <f t="shared" si="207"/>
        <v>0</v>
      </c>
      <c r="BQ131" s="81">
        <f t="shared" ref="BQ131:BW131" si="208">BQ130/10.30908</f>
        <v>6.0569325863861498E-3</v>
      </c>
      <c r="BR131" s="81">
        <f t="shared" si="208"/>
        <v>6.0569325863861498E-3</v>
      </c>
      <c r="BS131" s="81">
        <f t="shared" si="208"/>
        <v>6.0569325863861498E-3</v>
      </c>
      <c r="BT131" s="81">
        <f t="shared" si="208"/>
        <v>6.0569325863861498E-3</v>
      </c>
      <c r="BU131" s="81">
        <f t="shared" si="208"/>
        <v>6.0569325863861498E-3</v>
      </c>
      <c r="BV131" s="81">
        <f t="shared" si="208"/>
        <v>6.0569325863861498E-3</v>
      </c>
      <c r="BW131" s="81">
        <f t="shared" si="208"/>
        <v>6.0569325863861498E-3</v>
      </c>
    </row>
    <row r="132" spans="1:81" s="81" customFormat="1" ht="18.75">
      <c r="C132" s="6" t="s">
        <v>39</v>
      </c>
      <c r="D132" s="81">
        <f>LN(D131)</f>
        <v>-5.1065517809138212</v>
      </c>
      <c r="E132" s="81">
        <f t="shared" ref="E132:BO132" si="209">LN(E131)</f>
        <v>-5.1065517809138212</v>
      </c>
      <c r="F132" s="81">
        <f t="shared" si="209"/>
        <v>-5.1065517809138212</v>
      </c>
      <c r="G132" s="81">
        <f t="shared" si="209"/>
        <v>-5.1065517809138212</v>
      </c>
      <c r="H132" s="81">
        <f t="shared" si="209"/>
        <v>-5.1065517809138212</v>
      </c>
      <c r="I132" s="81">
        <f t="shared" si="209"/>
        <v>-4.4129042250619746</v>
      </c>
      <c r="J132" s="81">
        <f t="shared" si="209"/>
        <v>-4.4129042250619746</v>
      </c>
      <c r="K132" s="81">
        <f t="shared" si="209"/>
        <v>-5.1065517809138212</v>
      </c>
      <c r="L132" s="81">
        <v>0</v>
      </c>
      <c r="M132" s="81">
        <f t="shared" si="209"/>
        <v>-5.1065517809138212</v>
      </c>
      <c r="N132" s="81">
        <f t="shared" si="209"/>
        <v>-5.1065517809138212</v>
      </c>
      <c r="O132" s="81">
        <f t="shared" si="209"/>
        <v>-4.4129042250619746</v>
      </c>
      <c r="P132" s="81">
        <f t="shared" si="209"/>
        <v>-5.1065517809138212</v>
      </c>
      <c r="Q132" s="81">
        <f t="shared" si="209"/>
        <v>-5.1065517809138212</v>
      </c>
      <c r="R132" s="81">
        <f t="shared" si="209"/>
        <v>-5.1065517809138212</v>
      </c>
      <c r="S132" s="81">
        <f t="shared" si="209"/>
        <v>-5.1065517809138212</v>
      </c>
      <c r="T132" s="81">
        <f t="shared" si="209"/>
        <v>-5.1065517809138212</v>
      </c>
      <c r="U132" s="81">
        <f t="shared" si="209"/>
        <v>-4.4129042250619746</v>
      </c>
      <c r="V132" s="81">
        <f t="shared" si="209"/>
        <v>-5.1065517809138212</v>
      </c>
      <c r="W132" s="81">
        <v>0</v>
      </c>
      <c r="X132" s="81">
        <f t="shared" si="209"/>
        <v>-2.3330250602936631</v>
      </c>
      <c r="Y132" s="81">
        <f t="shared" si="209"/>
        <v>-2.707746921005258</v>
      </c>
      <c r="Z132" s="81">
        <f t="shared" si="209"/>
        <v>-5.1065517809138212</v>
      </c>
      <c r="AA132" s="81">
        <f t="shared" si="209"/>
        <v>-4.4129042250619746</v>
      </c>
      <c r="AB132" s="81">
        <f t="shared" si="209"/>
        <v>-5.1065517809138212</v>
      </c>
      <c r="AC132" s="81">
        <f t="shared" si="209"/>
        <v>-5.1065517809138212</v>
      </c>
      <c r="AD132" s="81">
        <f t="shared" si="209"/>
        <v>-5.1065517809138212</v>
      </c>
      <c r="AE132" s="81">
        <f t="shared" si="209"/>
        <v>-5.1065517809138212</v>
      </c>
      <c r="AF132" s="81">
        <v>0</v>
      </c>
      <c r="AG132" s="81">
        <f t="shared" si="209"/>
        <v>-3.0262347467135529</v>
      </c>
      <c r="AH132" s="81">
        <f t="shared" si="209"/>
        <v>-5.1065517809138212</v>
      </c>
      <c r="AI132" s="81">
        <f t="shared" si="209"/>
        <v>-2.4665653820875497</v>
      </c>
      <c r="AJ132" s="81">
        <f t="shared" si="209"/>
        <v>-5.1065517809138212</v>
      </c>
      <c r="AK132" s="81">
        <f t="shared" si="209"/>
        <v>-3.4963133881488049</v>
      </c>
      <c r="AL132" s="81">
        <f t="shared" si="209"/>
        <v>-2.6207279675979862</v>
      </c>
      <c r="AM132" s="81">
        <f t="shared" si="209"/>
        <v>-5.1065517809138212</v>
      </c>
      <c r="AN132" s="81">
        <f t="shared" si="209"/>
        <v>-2.6207279675979862</v>
      </c>
      <c r="AO132" s="81">
        <f t="shared" si="209"/>
        <v>-3.7195069507155565</v>
      </c>
      <c r="AP132" s="81">
        <f t="shared" si="209"/>
        <v>-4.4129042250619746</v>
      </c>
      <c r="AQ132" s="81">
        <f t="shared" si="209"/>
        <v>-5.1065517809138212</v>
      </c>
      <c r="AR132" s="81">
        <f t="shared" si="209"/>
        <v>-5.1065517809138212</v>
      </c>
      <c r="AS132" s="81">
        <f t="shared" si="209"/>
        <v>-5.1065517809138212</v>
      </c>
      <c r="AT132" s="81">
        <f t="shared" si="209"/>
        <v>-4.0072723808133661</v>
      </c>
      <c r="AU132" s="81">
        <f t="shared" si="209"/>
        <v>-4.4129042250619746</v>
      </c>
      <c r="AV132" s="81">
        <f t="shared" si="209"/>
        <v>-4.0072723808133661</v>
      </c>
      <c r="AW132" s="81">
        <f t="shared" si="209"/>
        <v>-4.0072723808133661</v>
      </c>
      <c r="AX132" s="81">
        <f t="shared" si="209"/>
        <v>-4.4129042250619746</v>
      </c>
      <c r="AY132" s="81">
        <f t="shared" si="209"/>
        <v>-5.1065517809138212</v>
      </c>
      <c r="AZ132" s="81">
        <f t="shared" si="209"/>
        <v>-5.1065517809138212</v>
      </c>
      <c r="BA132" s="81">
        <f t="shared" si="209"/>
        <v>-5.1065517809138212</v>
      </c>
      <c r="BB132" s="81">
        <f t="shared" si="209"/>
        <v>-4.4129042250619746</v>
      </c>
      <c r="BC132" s="81">
        <f t="shared" si="209"/>
        <v>-5.1065517809138212</v>
      </c>
      <c r="BD132" s="81">
        <f t="shared" si="209"/>
        <v>-4.4129042250619746</v>
      </c>
      <c r="BE132" s="81">
        <f t="shared" si="209"/>
        <v>-3.3139584919092817</v>
      </c>
      <c r="BF132" s="81">
        <v>0</v>
      </c>
      <c r="BG132" s="81">
        <v>0</v>
      </c>
      <c r="BH132" s="81">
        <f t="shared" si="209"/>
        <v>-5.1065517809138212</v>
      </c>
      <c r="BI132" s="81">
        <f t="shared" si="209"/>
        <v>-5.1065517809138212</v>
      </c>
      <c r="BJ132" s="81">
        <f t="shared" si="209"/>
        <v>-3.3139584919092817</v>
      </c>
      <c r="BK132" s="81">
        <v>0</v>
      </c>
      <c r="BL132" s="81">
        <v>0</v>
      </c>
      <c r="BM132" s="81">
        <f t="shared" si="209"/>
        <v>-5.1065517809138212</v>
      </c>
      <c r="BN132" s="81">
        <f t="shared" si="209"/>
        <v>-4.4129042250619746</v>
      </c>
      <c r="BO132" s="81">
        <f t="shared" si="209"/>
        <v>-5.1065517809138212</v>
      </c>
      <c r="BP132" s="81">
        <v>0</v>
      </c>
      <c r="BQ132" s="81">
        <f t="shared" ref="BQ132:BW132" si="210">LN(BQ131)</f>
        <v>-5.1065517809138212</v>
      </c>
      <c r="BR132" s="81">
        <f t="shared" si="210"/>
        <v>-5.1065517809138212</v>
      </c>
      <c r="BS132" s="81">
        <f t="shared" si="210"/>
        <v>-5.1065517809138212</v>
      </c>
      <c r="BT132" s="81">
        <f t="shared" si="210"/>
        <v>-5.1065517809138212</v>
      </c>
      <c r="BU132" s="81">
        <f t="shared" si="210"/>
        <v>-5.1065517809138212</v>
      </c>
      <c r="BV132" s="81">
        <f t="shared" si="210"/>
        <v>-5.1065517809138212</v>
      </c>
      <c r="BW132" s="81">
        <f t="shared" si="210"/>
        <v>-5.1065517809138212</v>
      </c>
    </row>
    <row r="133" spans="1:81" s="81" customFormat="1">
      <c r="C133" s="6" t="s">
        <v>244</v>
      </c>
      <c r="D133" s="81">
        <f>-D131*D132</f>
        <v>3.0930039885885149E-2</v>
      </c>
      <c r="E133" s="81">
        <f t="shared" ref="E133:BP133" si="211">-E131*E132</f>
        <v>3.0930039885885149E-2</v>
      </c>
      <c r="F133" s="81">
        <f t="shared" si="211"/>
        <v>3.0930039885885149E-2</v>
      </c>
      <c r="G133" s="81">
        <f t="shared" si="211"/>
        <v>3.0930039885885149E-2</v>
      </c>
      <c r="H133" s="81">
        <f t="shared" si="211"/>
        <v>3.0930039885885149E-2</v>
      </c>
      <c r="I133" s="81">
        <f t="shared" si="211"/>
        <v>5.3484082221578189E-2</v>
      </c>
      <c r="J133" s="81">
        <f t="shared" si="211"/>
        <v>5.3484082221578189E-2</v>
      </c>
      <c r="K133" s="81">
        <f t="shared" si="211"/>
        <v>3.0930039885885149E-2</v>
      </c>
      <c r="L133" s="81">
        <f t="shared" si="211"/>
        <v>0</v>
      </c>
      <c r="M133" s="81">
        <f t="shared" si="211"/>
        <v>3.0930039885885149E-2</v>
      </c>
      <c r="N133" s="81">
        <f t="shared" si="211"/>
        <v>3.0930039885885149E-2</v>
      </c>
      <c r="O133" s="81">
        <f t="shared" si="211"/>
        <v>5.3484082221578189E-2</v>
      </c>
      <c r="P133" s="81">
        <f t="shared" si="211"/>
        <v>3.0930039885885149E-2</v>
      </c>
      <c r="Q133" s="81">
        <f t="shared" si="211"/>
        <v>3.0930039885885149E-2</v>
      </c>
      <c r="R133" s="81">
        <f t="shared" si="211"/>
        <v>3.0930039885885149E-2</v>
      </c>
      <c r="S133" s="81">
        <f t="shared" si="211"/>
        <v>3.0930039885885149E-2</v>
      </c>
      <c r="T133" s="81">
        <f t="shared" si="211"/>
        <v>3.0930039885885149E-2</v>
      </c>
      <c r="U133" s="81">
        <f t="shared" si="211"/>
        <v>5.3484082221578189E-2</v>
      </c>
      <c r="V133" s="81">
        <f t="shared" si="211"/>
        <v>3.0930039885885149E-2</v>
      </c>
      <c r="W133" s="81">
        <f t="shared" si="211"/>
        <v>0</v>
      </c>
      <c r="X133" s="81">
        <f t="shared" si="211"/>
        <v>0.22630778501026891</v>
      </c>
      <c r="Y133" s="81">
        <f t="shared" si="211"/>
        <v>0.18057121675295007</v>
      </c>
      <c r="Z133" s="81">
        <f t="shared" si="211"/>
        <v>3.0930039885885149E-2</v>
      </c>
      <c r="AA133" s="81">
        <f t="shared" si="211"/>
        <v>5.3484082221578189E-2</v>
      </c>
      <c r="AB133" s="81">
        <f t="shared" si="211"/>
        <v>3.0930039885885149E-2</v>
      </c>
      <c r="AC133" s="81">
        <f t="shared" si="211"/>
        <v>3.0930039885885149E-2</v>
      </c>
      <c r="AD133" s="81">
        <f t="shared" si="211"/>
        <v>3.0930039885885149E-2</v>
      </c>
      <c r="AE133" s="81">
        <f t="shared" si="211"/>
        <v>3.0930039885885149E-2</v>
      </c>
      <c r="AF133" s="81">
        <f t="shared" si="211"/>
        <v>0</v>
      </c>
      <c r="AG133" s="81">
        <f t="shared" si="211"/>
        <v>0.1467660351466821</v>
      </c>
      <c r="AH133" s="81">
        <f t="shared" si="211"/>
        <v>3.0930039885885149E-2</v>
      </c>
      <c r="AI133" s="81">
        <f t="shared" si="211"/>
        <v>0.20935189542423821</v>
      </c>
      <c r="AJ133" s="81">
        <f t="shared" si="211"/>
        <v>3.0930039885885149E-2</v>
      </c>
      <c r="AK133" s="81">
        <f t="shared" si="211"/>
        <v>0.1059694649949854</v>
      </c>
      <c r="AL133" s="81">
        <f t="shared" si="211"/>
        <v>0.19065765560695341</v>
      </c>
      <c r="AM133" s="81">
        <f t="shared" si="211"/>
        <v>3.0930039885885149E-2</v>
      </c>
      <c r="AN133" s="81">
        <f t="shared" si="211"/>
        <v>0.19065765560695341</v>
      </c>
      <c r="AO133" s="81">
        <f t="shared" si="211"/>
        <v>9.01828654829432E-2</v>
      </c>
      <c r="AP133" s="81">
        <f t="shared" si="211"/>
        <v>5.3484082221578189E-2</v>
      </c>
      <c r="AQ133" s="81">
        <f t="shared" si="211"/>
        <v>3.0930039885885149E-2</v>
      </c>
      <c r="AR133" s="81">
        <f t="shared" si="211"/>
        <v>3.0930039885885149E-2</v>
      </c>
      <c r="AS133" s="81">
        <f t="shared" si="211"/>
        <v>3.0930039885885149E-2</v>
      </c>
      <c r="AT133" s="81">
        <f t="shared" si="211"/>
        <v>7.2863928147102283E-2</v>
      </c>
      <c r="AU133" s="81">
        <f t="shared" si="211"/>
        <v>5.3484082221578189E-2</v>
      </c>
      <c r="AV133" s="81">
        <f t="shared" si="211"/>
        <v>7.2863928147102283E-2</v>
      </c>
      <c r="AW133" s="81">
        <f t="shared" si="211"/>
        <v>7.2863928147102283E-2</v>
      </c>
      <c r="AX133" s="81">
        <f t="shared" si="211"/>
        <v>5.3484082221578189E-2</v>
      </c>
      <c r="AY133" s="81">
        <f t="shared" si="211"/>
        <v>3.0930039885885149E-2</v>
      </c>
      <c r="AZ133" s="81">
        <f t="shared" si="211"/>
        <v>3.0930039885885149E-2</v>
      </c>
      <c r="BA133" s="81">
        <f t="shared" si="211"/>
        <v>3.0930039885885149E-2</v>
      </c>
      <c r="BB133" s="81">
        <f t="shared" si="211"/>
        <v>5.3484082221578189E-2</v>
      </c>
      <c r="BC133" s="81">
        <f t="shared" si="211"/>
        <v>3.0930039885885149E-2</v>
      </c>
      <c r="BD133" s="81">
        <f t="shared" si="211"/>
        <v>5.3484082221578189E-2</v>
      </c>
      <c r="BE133" s="81">
        <f t="shared" si="211"/>
        <v>0.12053500165593495</v>
      </c>
      <c r="BF133" s="81">
        <f t="shared" si="211"/>
        <v>0</v>
      </c>
      <c r="BG133" s="81">
        <f t="shared" si="211"/>
        <v>0</v>
      </c>
      <c r="BH133" s="81">
        <f t="shared" si="211"/>
        <v>3.0930039885885149E-2</v>
      </c>
      <c r="BI133" s="81">
        <f t="shared" si="211"/>
        <v>3.0930039885885149E-2</v>
      </c>
      <c r="BJ133" s="81">
        <f t="shared" si="211"/>
        <v>0.12053500165593495</v>
      </c>
      <c r="BK133" s="81">
        <f t="shared" si="211"/>
        <v>0</v>
      </c>
      <c r="BL133" s="81">
        <f t="shared" si="211"/>
        <v>0</v>
      </c>
      <c r="BM133" s="81">
        <f t="shared" si="211"/>
        <v>3.0930039885885149E-2</v>
      </c>
      <c r="BN133" s="81">
        <f t="shared" si="211"/>
        <v>5.3484082221578189E-2</v>
      </c>
      <c r="BO133" s="81">
        <f t="shared" si="211"/>
        <v>3.0930039885885149E-2</v>
      </c>
      <c r="BP133" s="81">
        <f t="shared" si="211"/>
        <v>0</v>
      </c>
      <c r="BQ133" s="81">
        <f t="shared" ref="BQ133:BW133" si="212">-BQ131*BQ132</f>
        <v>3.0930039885885149E-2</v>
      </c>
      <c r="BR133" s="81">
        <f t="shared" si="212"/>
        <v>3.0930039885885149E-2</v>
      </c>
      <c r="BS133" s="81">
        <f t="shared" si="212"/>
        <v>3.0930039885885149E-2</v>
      </c>
      <c r="BT133" s="81">
        <f t="shared" si="212"/>
        <v>3.0930039885885149E-2</v>
      </c>
      <c r="BU133" s="81">
        <f t="shared" si="212"/>
        <v>3.0930039885885149E-2</v>
      </c>
      <c r="BV133" s="81">
        <f t="shared" si="212"/>
        <v>3.0930039885885149E-2</v>
      </c>
      <c r="BW133" s="81">
        <f t="shared" si="212"/>
        <v>3.0930039885885149E-2</v>
      </c>
      <c r="CA133" s="81">
        <f t="shared" ref="CA133:CA153" si="213">SUM(D133:BW133)</f>
        <v>3.6256528616519126</v>
      </c>
      <c r="CB133" s="81">
        <f t="shared" ref="CB133:CB153" si="214">CA133/4.276666</f>
        <v>0.84777554797403232</v>
      </c>
      <c r="CC133" s="81">
        <f t="shared" ref="CC133:CC153" si="215">(1-CB133)/4.768363</f>
        <v>3.1923838857479535E-2</v>
      </c>
    </row>
    <row r="134" spans="1:81" ht="28.5">
      <c r="A134" s="81"/>
      <c r="B134" s="92" t="s">
        <v>100</v>
      </c>
      <c r="C134" s="92" t="s">
        <v>101</v>
      </c>
      <c r="D134" s="81">
        <v>300</v>
      </c>
      <c r="E134" s="81">
        <v>500</v>
      </c>
      <c r="F134" s="81">
        <v>300</v>
      </c>
      <c r="G134" s="81">
        <v>500</v>
      </c>
      <c r="H134" s="81">
        <v>350</v>
      </c>
      <c r="I134" s="81">
        <v>550</v>
      </c>
      <c r="J134" s="81">
        <v>500</v>
      </c>
      <c r="K134" s="81">
        <v>500</v>
      </c>
      <c r="L134" s="81">
        <v>1E-3</v>
      </c>
      <c r="M134" s="81">
        <v>130</v>
      </c>
      <c r="N134" s="81">
        <v>1000</v>
      </c>
      <c r="O134" s="81">
        <v>50</v>
      </c>
      <c r="P134" s="81">
        <v>1E-3</v>
      </c>
      <c r="Q134" s="81">
        <v>1E-3</v>
      </c>
      <c r="R134" s="81">
        <v>1E-3</v>
      </c>
      <c r="S134" s="81">
        <v>1E-3</v>
      </c>
      <c r="T134" s="81">
        <v>1E-3</v>
      </c>
      <c r="U134" s="81">
        <v>1000</v>
      </c>
      <c r="V134" s="81">
        <v>1E-3</v>
      </c>
      <c r="W134" s="81">
        <v>1E-3</v>
      </c>
      <c r="X134" s="81">
        <v>1000</v>
      </c>
      <c r="Y134" s="81">
        <v>600</v>
      </c>
      <c r="Z134" s="81">
        <v>700</v>
      </c>
      <c r="AA134" s="81">
        <v>300</v>
      </c>
      <c r="AB134" s="81">
        <v>700</v>
      </c>
      <c r="AC134" s="81">
        <v>200</v>
      </c>
      <c r="AD134" s="81">
        <v>500</v>
      </c>
      <c r="AE134" s="81">
        <v>50</v>
      </c>
      <c r="AF134" s="81">
        <v>1E-3</v>
      </c>
      <c r="AG134" s="81">
        <v>2000</v>
      </c>
      <c r="AH134" s="81">
        <v>500</v>
      </c>
      <c r="AI134" s="81">
        <v>10000</v>
      </c>
      <c r="AJ134" s="81">
        <v>500</v>
      </c>
      <c r="AK134" s="81">
        <v>600</v>
      </c>
      <c r="AL134" s="81">
        <v>15000</v>
      </c>
      <c r="AM134" s="81">
        <v>1000</v>
      </c>
      <c r="AN134" s="81">
        <v>1000</v>
      </c>
      <c r="AO134" s="81">
        <v>500</v>
      </c>
      <c r="AP134" s="81">
        <v>620</v>
      </c>
      <c r="AQ134" s="81">
        <v>100</v>
      </c>
      <c r="AR134" s="81">
        <v>100</v>
      </c>
      <c r="AS134" s="81">
        <v>100</v>
      </c>
      <c r="AT134" s="81">
        <v>1000</v>
      </c>
      <c r="AU134" s="81">
        <v>200</v>
      </c>
      <c r="AV134" s="81">
        <v>500</v>
      </c>
      <c r="AW134" s="81">
        <v>500</v>
      </c>
      <c r="AX134" s="81">
        <v>500</v>
      </c>
      <c r="AY134" s="81">
        <v>100</v>
      </c>
      <c r="AZ134" s="81">
        <v>100</v>
      </c>
      <c r="BA134" s="81">
        <v>100</v>
      </c>
      <c r="BB134" s="81">
        <v>800</v>
      </c>
      <c r="BC134" s="81">
        <v>100</v>
      </c>
      <c r="BD134" s="81">
        <v>200</v>
      </c>
      <c r="BE134" s="81">
        <v>500</v>
      </c>
      <c r="BF134" s="81">
        <v>20</v>
      </c>
      <c r="BG134" s="81">
        <v>400</v>
      </c>
      <c r="BH134" s="81">
        <v>50</v>
      </c>
      <c r="BI134" s="81">
        <v>4235</v>
      </c>
      <c r="BJ134" s="81">
        <v>100</v>
      </c>
      <c r="BK134" s="81">
        <v>300</v>
      </c>
      <c r="BL134" s="81">
        <v>400</v>
      </c>
      <c r="BM134" s="81">
        <v>1E-3</v>
      </c>
      <c r="BN134" s="81">
        <v>500</v>
      </c>
      <c r="BO134" s="81">
        <v>380</v>
      </c>
      <c r="BP134" s="81">
        <v>50</v>
      </c>
      <c r="BQ134" s="81">
        <v>400</v>
      </c>
      <c r="BR134" s="81">
        <v>400</v>
      </c>
      <c r="BS134" s="81">
        <v>600</v>
      </c>
      <c r="BT134" s="81">
        <v>500</v>
      </c>
      <c r="BU134" s="81">
        <v>400</v>
      </c>
      <c r="BV134" s="81">
        <v>400</v>
      </c>
      <c r="BW134" s="81">
        <v>680</v>
      </c>
      <c r="BX134" s="81">
        <f t="shared" si="8"/>
        <v>15000</v>
      </c>
      <c r="BY134" s="81">
        <f t="shared" si="9"/>
        <v>1E-3</v>
      </c>
      <c r="BZ134" s="81"/>
      <c r="CA134" s="81"/>
      <c r="CB134" s="81"/>
      <c r="CC134" s="81"/>
    </row>
    <row r="135" spans="1:81" s="81" customFormat="1" ht="18.75">
      <c r="C135" s="6" t="s">
        <v>37</v>
      </c>
      <c r="D135" s="81">
        <f>(D134-0.001)/14999.999</f>
        <v>1.9999934666662313E-2</v>
      </c>
      <c r="E135" s="81">
        <f t="shared" ref="E135:BP135" si="216">(E134-0.001)/14999.999</f>
        <v>3.3333268888884597E-2</v>
      </c>
      <c r="F135" s="81">
        <f t="shared" si="216"/>
        <v>1.9999934666662313E-2</v>
      </c>
      <c r="G135" s="81">
        <f t="shared" si="216"/>
        <v>3.3333268888884597E-2</v>
      </c>
      <c r="H135" s="81">
        <f t="shared" si="216"/>
        <v>2.3333268222217884E-2</v>
      </c>
      <c r="I135" s="81">
        <f t="shared" si="216"/>
        <v>3.6666602444440165E-2</v>
      </c>
      <c r="J135" s="81">
        <f t="shared" si="216"/>
        <v>3.3333268888884597E-2</v>
      </c>
      <c r="K135" s="81">
        <f t="shared" si="216"/>
        <v>3.3333268888884597E-2</v>
      </c>
      <c r="L135" s="81">
        <f t="shared" si="216"/>
        <v>0</v>
      </c>
      <c r="M135" s="81">
        <f t="shared" si="216"/>
        <v>8.6666005777733708E-3</v>
      </c>
      <c r="N135" s="81">
        <f t="shared" si="216"/>
        <v>6.6666604444440294E-2</v>
      </c>
      <c r="O135" s="81">
        <f t="shared" si="216"/>
        <v>3.3332668888844596E-3</v>
      </c>
      <c r="P135" s="81">
        <f t="shared" si="216"/>
        <v>0</v>
      </c>
      <c r="Q135" s="81">
        <f t="shared" si="216"/>
        <v>0</v>
      </c>
      <c r="R135" s="81">
        <f t="shared" si="216"/>
        <v>0</v>
      </c>
      <c r="S135" s="81">
        <f t="shared" si="216"/>
        <v>0</v>
      </c>
      <c r="T135" s="81">
        <f t="shared" si="216"/>
        <v>0</v>
      </c>
      <c r="U135" s="81">
        <f t="shared" si="216"/>
        <v>6.6666604444440294E-2</v>
      </c>
      <c r="V135" s="81">
        <f t="shared" si="216"/>
        <v>0</v>
      </c>
      <c r="W135" s="81">
        <f t="shared" si="216"/>
        <v>0</v>
      </c>
      <c r="X135" s="81">
        <f t="shared" si="216"/>
        <v>6.6666604444440294E-2</v>
      </c>
      <c r="Y135" s="81">
        <f t="shared" si="216"/>
        <v>3.9999935999995732E-2</v>
      </c>
      <c r="Z135" s="81">
        <f t="shared" si="216"/>
        <v>4.6666603111106875E-2</v>
      </c>
      <c r="AA135" s="81">
        <f t="shared" si="216"/>
        <v>1.9999934666662313E-2</v>
      </c>
      <c r="AB135" s="81">
        <f t="shared" si="216"/>
        <v>4.6666603111106875E-2</v>
      </c>
      <c r="AC135" s="81">
        <f t="shared" si="216"/>
        <v>1.333326755555117E-2</v>
      </c>
      <c r="AD135" s="81">
        <f t="shared" si="216"/>
        <v>3.3333268888884597E-2</v>
      </c>
      <c r="AE135" s="81">
        <f t="shared" si="216"/>
        <v>3.3332668888844596E-3</v>
      </c>
      <c r="AF135" s="81">
        <f t="shared" si="216"/>
        <v>0</v>
      </c>
      <c r="AG135" s="81">
        <f t="shared" si="216"/>
        <v>0.13333327555555172</v>
      </c>
      <c r="AH135" s="81">
        <f t="shared" si="216"/>
        <v>3.3333268888884597E-2</v>
      </c>
      <c r="AI135" s="81">
        <f t="shared" si="216"/>
        <v>0.66666664444444301</v>
      </c>
      <c r="AJ135" s="81">
        <f t="shared" si="216"/>
        <v>3.3333268888884597E-2</v>
      </c>
      <c r="AK135" s="81">
        <f t="shared" si="216"/>
        <v>3.9999935999995732E-2</v>
      </c>
      <c r="AL135" s="81">
        <f t="shared" si="216"/>
        <v>1</v>
      </c>
      <c r="AM135" s="81">
        <f t="shared" si="216"/>
        <v>6.6666604444440294E-2</v>
      </c>
      <c r="AN135" s="81">
        <f t="shared" si="216"/>
        <v>6.6666604444440294E-2</v>
      </c>
      <c r="AO135" s="81">
        <f t="shared" si="216"/>
        <v>3.3333268888884597E-2</v>
      </c>
      <c r="AP135" s="81">
        <f t="shared" si="216"/>
        <v>4.1333269422217961E-2</v>
      </c>
      <c r="AQ135" s="81">
        <f t="shared" si="216"/>
        <v>6.666600444440029E-3</v>
      </c>
      <c r="AR135" s="81">
        <f t="shared" si="216"/>
        <v>6.666600444440029E-3</v>
      </c>
      <c r="AS135" s="81">
        <f t="shared" si="216"/>
        <v>6.666600444440029E-3</v>
      </c>
      <c r="AT135" s="81">
        <f t="shared" si="216"/>
        <v>6.6666604444440294E-2</v>
      </c>
      <c r="AU135" s="81">
        <f t="shared" si="216"/>
        <v>1.333326755555117E-2</v>
      </c>
      <c r="AV135" s="81">
        <f t="shared" si="216"/>
        <v>3.3333268888884597E-2</v>
      </c>
      <c r="AW135" s="81">
        <f t="shared" si="216"/>
        <v>3.3333268888884597E-2</v>
      </c>
      <c r="AX135" s="81">
        <f t="shared" si="216"/>
        <v>3.3333268888884597E-2</v>
      </c>
      <c r="AY135" s="81">
        <f t="shared" si="216"/>
        <v>6.666600444440029E-3</v>
      </c>
      <c r="AZ135" s="81">
        <f t="shared" si="216"/>
        <v>6.666600444440029E-3</v>
      </c>
      <c r="BA135" s="81">
        <f t="shared" si="216"/>
        <v>6.666600444440029E-3</v>
      </c>
      <c r="BB135" s="81">
        <f t="shared" si="216"/>
        <v>5.3333270222218017E-2</v>
      </c>
      <c r="BC135" s="81">
        <f t="shared" si="216"/>
        <v>6.666600444440029E-3</v>
      </c>
      <c r="BD135" s="81">
        <f t="shared" si="216"/>
        <v>1.333326755555117E-2</v>
      </c>
      <c r="BE135" s="81">
        <f t="shared" si="216"/>
        <v>3.3333268888884597E-2</v>
      </c>
      <c r="BF135" s="81">
        <f t="shared" si="216"/>
        <v>1.3332667555511169E-3</v>
      </c>
      <c r="BG135" s="81">
        <f t="shared" si="216"/>
        <v>2.6666601777773455E-2</v>
      </c>
      <c r="BH135" s="81">
        <f t="shared" si="216"/>
        <v>3.3332668888844596E-3</v>
      </c>
      <c r="BI135" s="81">
        <f t="shared" si="216"/>
        <v>0.2823332854888857</v>
      </c>
      <c r="BJ135" s="81">
        <f t="shared" si="216"/>
        <v>6.666600444440029E-3</v>
      </c>
      <c r="BK135" s="81">
        <f t="shared" si="216"/>
        <v>1.9999934666662313E-2</v>
      </c>
      <c r="BL135" s="81">
        <f t="shared" si="216"/>
        <v>2.6666601777773455E-2</v>
      </c>
      <c r="BM135" s="81">
        <f t="shared" si="216"/>
        <v>0</v>
      </c>
      <c r="BN135" s="81">
        <f t="shared" si="216"/>
        <v>3.3333268888884597E-2</v>
      </c>
      <c r="BO135" s="81">
        <f t="shared" si="216"/>
        <v>2.5333268355551226E-2</v>
      </c>
      <c r="BP135" s="81">
        <f t="shared" si="216"/>
        <v>3.3332668888844596E-3</v>
      </c>
      <c r="BQ135" s="81">
        <f t="shared" ref="BQ135:BW135" si="217">(BQ134-0.001)/14999.999</f>
        <v>2.6666601777773455E-2</v>
      </c>
      <c r="BR135" s="81">
        <f t="shared" si="217"/>
        <v>2.6666601777773455E-2</v>
      </c>
      <c r="BS135" s="81">
        <f t="shared" si="217"/>
        <v>3.9999935999995732E-2</v>
      </c>
      <c r="BT135" s="81">
        <f t="shared" si="217"/>
        <v>3.3333268888884597E-2</v>
      </c>
      <c r="BU135" s="81">
        <f t="shared" si="217"/>
        <v>2.6666601777773455E-2</v>
      </c>
      <c r="BV135" s="81">
        <f t="shared" si="217"/>
        <v>2.6666601777773455E-2</v>
      </c>
      <c r="BW135" s="81">
        <f t="shared" si="217"/>
        <v>4.5333269688884646E-2</v>
      </c>
      <c r="BZ135" s="81">
        <f t="shared" si="12"/>
        <v>3.7443294496219655</v>
      </c>
    </row>
    <row r="136" spans="1:81" s="81" customFormat="1" ht="18.75">
      <c r="C136" s="6" t="s">
        <v>38</v>
      </c>
      <c r="D136" s="81">
        <f>D135/3.744329</f>
        <v>5.3413935224875574E-3</v>
      </c>
      <c r="E136" s="81">
        <f t="shared" ref="E136:BP136" si="218">E135/3.744329</f>
        <v>8.902334407282211E-3</v>
      </c>
      <c r="F136" s="81">
        <f t="shared" si="218"/>
        <v>5.3413935224875574E-3</v>
      </c>
      <c r="G136" s="81">
        <f t="shared" si="218"/>
        <v>8.902334407282211E-3</v>
      </c>
      <c r="H136" s="81">
        <f t="shared" si="218"/>
        <v>6.2316287436862206E-3</v>
      </c>
      <c r="I136" s="81">
        <f t="shared" si="218"/>
        <v>9.7925696284808742E-3</v>
      </c>
      <c r="J136" s="81">
        <f t="shared" si="218"/>
        <v>8.902334407282211E-3</v>
      </c>
      <c r="K136" s="81">
        <f t="shared" si="218"/>
        <v>8.902334407282211E-3</v>
      </c>
      <c r="L136" s="81">
        <f t="shared" si="218"/>
        <v>0</v>
      </c>
      <c r="M136" s="81">
        <f t="shared" si="218"/>
        <v>2.3145937704121006E-3</v>
      </c>
      <c r="N136" s="81">
        <f t="shared" si="218"/>
        <v>1.7804686619268845E-2</v>
      </c>
      <c r="O136" s="81">
        <f t="shared" si="218"/>
        <v>8.902174164942396E-4</v>
      </c>
      <c r="P136" s="81">
        <f t="shared" si="218"/>
        <v>0</v>
      </c>
      <c r="Q136" s="81">
        <f t="shared" si="218"/>
        <v>0</v>
      </c>
      <c r="R136" s="81">
        <f t="shared" si="218"/>
        <v>0</v>
      </c>
      <c r="S136" s="81">
        <f t="shared" si="218"/>
        <v>0</v>
      </c>
      <c r="T136" s="81">
        <f t="shared" si="218"/>
        <v>0</v>
      </c>
      <c r="U136" s="81">
        <f t="shared" si="218"/>
        <v>1.7804686619268845E-2</v>
      </c>
      <c r="V136" s="81">
        <f t="shared" si="218"/>
        <v>0</v>
      </c>
      <c r="W136" s="81">
        <f t="shared" si="218"/>
        <v>0</v>
      </c>
      <c r="X136" s="81">
        <f t="shared" si="218"/>
        <v>1.7804686619268845E-2</v>
      </c>
      <c r="Y136" s="81">
        <f t="shared" si="218"/>
        <v>1.0682804849679537E-2</v>
      </c>
      <c r="Z136" s="81">
        <f t="shared" si="218"/>
        <v>1.2463275292076864E-2</v>
      </c>
      <c r="AA136" s="81">
        <f t="shared" si="218"/>
        <v>5.3413935224875574E-3</v>
      </c>
      <c r="AB136" s="81">
        <f t="shared" si="218"/>
        <v>1.2463275292076864E-2</v>
      </c>
      <c r="AC136" s="81">
        <f t="shared" si="218"/>
        <v>3.5609230800902297E-3</v>
      </c>
      <c r="AD136" s="81">
        <f t="shared" si="218"/>
        <v>8.902334407282211E-3</v>
      </c>
      <c r="AE136" s="81">
        <f t="shared" si="218"/>
        <v>8.902174164942396E-4</v>
      </c>
      <c r="AF136" s="81">
        <f t="shared" si="218"/>
        <v>0</v>
      </c>
      <c r="AG136" s="81">
        <f t="shared" si="218"/>
        <v>3.5609391043242115E-2</v>
      </c>
      <c r="AH136" s="81">
        <f t="shared" si="218"/>
        <v>8.902334407282211E-3</v>
      </c>
      <c r="AI136" s="81">
        <f t="shared" si="218"/>
        <v>0.17804702643502829</v>
      </c>
      <c r="AJ136" s="81">
        <f t="shared" si="218"/>
        <v>8.902334407282211E-3</v>
      </c>
      <c r="AK136" s="81">
        <f t="shared" si="218"/>
        <v>1.0682804849679537E-2</v>
      </c>
      <c r="AL136" s="81">
        <f t="shared" si="218"/>
        <v>0.26707054855489459</v>
      </c>
      <c r="AM136" s="81">
        <f t="shared" si="218"/>
        <v>1.7804686619268845E-2</v>
      </c>
      <c r="AN136" s="81">
        <f t="shared" si="218"/>
        <v>1.7804686619268845E-2</v>
      </c>
      <c r="AO136" s="81">
        <f t="shared" si="218"/>
        <v>8.902334407282211E-3</v>
      </c>
      <c r="AP136" s="81">
        <f t="shared" si="218"/>
        <v>1.1038898938159002E-2</v>
      </c>
      <c r="AQ136" s="81">
        <f t="shared" si="218"/>
        <v>1.7804526376929027E-3</v>
      </c>
      <c r="AR136" s="81">
        <f t="shared" si="218"/>
        <v>1.7804526376929027E-3</v>
      </c>
      <c r="AS136" s="81">
        <f t="shared" si="218"/>
        <v>1.7804526376929027E-3</v>
      </c>
      <c r="AT136" s="81">
        <f t="shared" si="218"/>
        <v>1.7804686619268845E-2</v>
      </c>
      <c r="AU136" s="81">
        <f t="shared" si="218"/>
        <v>3.5609230800902297E-3</v>
      </c>
      <c r="AV136" s="81">
        <f t="shared" si="218"/>
        <v>8.902334407282211E-3</v>
      </c>
      <c r="AW136" s="81">
        <f t="shared" si="218"/>
        <v>8.902334407282211E-3</v>
      </c>
      <c r="AX136" s="81">
        <f t="shared" si="218"/>
        <v>8.902334407282211E-3</v>
      </c>
      <c r="AY136" s="81">
        <f t="shared" si="218"/>
        <v>1.7804526376929027E-3</v>
      </c>
      <c r="AZ136" s="81">
        <f t="shared" si="218"/>
        <v>1.7804526376929027E-3</v>
      </c>
      <c r="BA136" s="81">
        <f t="shared" si="218"/>
        <v>1.7804526376929027E-3</v>
      </c>
      <c r="BB136" s="81">
        <f t="shared" si="218"/>
        <v>1.4243745734474192E-2</v>
      </c>
      <c r="BC136" s="81">
        <f t="shared" si="218"/>
        <v>1.7804526376929027E-3</v>
      </c>
      <c r="BD136" s="81">
        <f t="shared" si="218"/>
        <v>3.5609230800902297E-3</v>
      </c>
      <c r="BE136" s="81">
        <f t="shared" si="218"/>
        <v>8.902334407282211E-3</v>
      </c>
      <c r="BF136" s="81">
        <f t="shared" si="218"/>
        <v>3.5607628377504137E-4</v>
      </c>
      <c r="BG136" s="81">
        <f t="shared" si="218"/>
        <v>7.1218639648848846E-3</v>
      </c>
      <c r="BH136" s="81">
        <f t="shared" si="218"/>
        <v>8.902174164942396E-4</v>
      </c>
      <c r="BI136" s="81">
        <f t="shared" si="218"/>
        <v>7.540290543082237E-2</v>
      </c>
      <c r="BJ136" s="81">
        <f t="shared" si="218"/>
        <v>1.7804526376929027E-3</v>
      </c>
      <c r="BK136" s="81">
        <f t="shared" si="218"/>
        <v>5.3413935224875574E-3</v>
      </c>
      <c r="BL136" s="81">
        <f t="shared" si="218"/>
        <v>7.1218639648848846E-3</v>
      </c>
      <c r="BM136" s="81">
        <f t="shared" si="218"/>
        <v>0</v>
      </c>
      <c r="BN136" s="81">
        <f t="shared" si="218"/>
        <v>8.902334407282211E-3</v>
      </c>
      <c r="BO136" s="81">
        <f t="shared" si="218"/>
        <v>6.7657698764054192E-3</v>
      </c>
      <c r="BP136" s="81">
        <f t="shared" si="218"/>
        <v>8.902174164942396E-4</v>
      </c>
      <c r="BQ136" s="81">
        <f t="shared" ref="BQ136:BW136" si="219">BQ135/3.744329</f>
        <v>7.1218639648848846E-3</v>
      </c>
      <c r="BR136" s="81">
        <f t="shared" si="219"/>
        <v>7.1218639648848846E-3</v>
      </c>
      <c r="BS136" s="81">
        <f t="shared" si="219"/>
        <v>1.0682804849679537E-2</v>
      </c>
      <c r="BT136" s="81">
        <f t="shared" si="219"/>
        <v>8.902334407282211E-3</v>
      </c>
      <c r="BU136" s="81">
        <f t="shared" si="219"/>
        <v>7.1218639648848846E-3</v>
      </c>
      <c r="BV136" s="81">
        <f t="shared" si="219"/>
        <v>7.1218639648848846E-3</v>
      </c>
      <c r="BW136" s="81">
        <f t="shared" si="219"/>
        <v>1.2107181203597399E-2</v>
      </c>
    </row>
    <row r="137" spans="1:81" s="81" customFormat="1" ht="18.75">
      <c r="C137" s="6" t="s">
        <v>39</v>
      </c>
      <c r="D137" s="81">
        <f>LN(D136)</f>
        <v>-5.2322687007866477</v>
      </c>
      <c r="E137" s="81">
        <f t="shared" ref="E137:BP137" si="220">LN(E136)</f>
        <v>-4.7214417436837683</v>
      </c>
      <c r="F137" s="81">
        <f t="shared" si="220"/>
        <v>-5.2322687007866477</v>
      </c>
      <c r="G137" s="81">
        <f t="shared" si="220"/>
        <v>-4.7214417436837683</v>
      </c>
      <c r="H137" s="81">
        <f t="shared" si="220"/>
        <v>-5.0781175447674398</v>
      </c>
      <c r="I137" s="81">
        <f t="shared" si="220"/>
        <v>-4.6261313820609145</v>
      </c>
      <c r="J137" s="81">
        <f t="shared" si="220"/>
        <v>-4.7214417436837683</v>
      </c>
      <c r="K137" s="81">
        <f t="shared" si="220"/>
        <v>-4.7214417436837683</v>
      </c>
      <c r="L137" s="81">
        <v>0</v>
      </c>
      <c r="M137" s="81">
        <f t="shared" si="220"/>
        <v>-6.0685210839856563</v>
      </c>
      <c r="N137" s="81">
        <f t="shared" si="220"/>
        <v>-4.0282935631223227</v>
      </c>
      <c r="O137" s="81">
        <f t="shared" si="220"/>
        <v>-7.0240448368758166</v>
      </c>
      <c r="P137" s="81">
        <v>0</v>
      </c>
      <c r="Q137" s="81">
        <v>0</v>
      </c>
      <c r="R137" s="81">
        <v>0</v>
      </c>
      <c r="S137" s="81">
        <v>0</v>
      </c>
      <c r="T137" s="81">
        <v>0</v>
      </c>
      <c r="U137" s="81">
        <f t="shared" si="220"/>
        <v>-4.0282935631223227</v>
      </c>
      <c r="V137" s="81">
        <v>0</v>
      </c>
      <c r="W137" s="81">
        <v>0</v>
      </c>
      <c r="X137" s="81">
        <f t="shared" si="220"/>
        <v>-4.0282935631223227</v>
      </c>
      <c r="Y137" s="81">
        <f t="shared" si="220"/>
        <v>-4.539119853555869</v>
      </c>
      <c r="Z137" s="81">
        <f t="shared" si="220"/>
        <v>-4.3849689356330046</v>
      </c>
      <c r="AA137" s="81">
        <f t="shared" si="220"/>
        <v>-5.2322687007866477</v>
      </c>
      <c r="AB137" s="81">
        <f t="shared" si="220"/>
        <v>-4.3849689356330046</v>
      </c>
      <c r="AC137" s="81">
        <f t="shared" si="220"/>
        <v>-5.637735475568423</v>
      </c>
      <c r="AD137" s="81">
        <f t="shared" si="220"/>
        <v>-4.7214417436837683</v>
      </c>
      <c r="AE137" s="81">
        <f t="shared" si="220"/>
        <v>-7.0240448368758166</v>
      </c>
      <c r="AF137" s="81">
        <v>0</v>
      </c>
      <c r="AG137" s="81">
        <f t="shared" si="220"/>
        <v>-3.3351458825620028</v>
      </c>
      <c r="AH137" s="81">
        <f t="shared" si="220"/>
        <v>-4.7214417436837683</v>
      </c>
      <c r="AI137" s="81">
        <f t="shared" si="220"/>
        <v>-1.7257075701277822</v>
      </c>
      <c r="AJ137" s="81">
        <f t="shared" si="220"/>
        <v>-4.7214417436837683</v>
      </c>
      <c r="AK137" s="81">
        <f t="shared" si="220"/>
        <v>-4.539119853555869</v>
      </c>
      <c r="AL137" s="81">
        <f t="shared" si="220"/>
        <v>-1.3202424286862819</v>
      </c>
      <c r="AM137" s="81">
        <f t="shared" si="220"/>
        <v>-4.0282935631223227</v>
      </c>
      <c r="AN137" s="81">
        <f t="shared" si="220"/>
        <v>-4.0282935631223227</v>
      </c>
      <c r="AO137" s="81">
        <f t="shared" si="220"/>
        <v>-4.7214417436837683</v>
      </c>
      <c r="AP137" s="81">
        <f t="shared" si="220"/>
        <v>-4.506329976969349</v>
      </c>
      <c r="AQ137" s="81">
        <f t="shared" si="220"/>
        <v>-6.3308876561658689</v>
      </c>
      <c r="AR137" s="81">
        <f t="shared" si="220"/>
        <v>-6.3308876561658689</v>
      </c>
      <c r="AS137" s="81">
        <f t="shared" si="220"/>
        <v>-6.3308876561658689</v>
      </c>
      <c r="AT137" s="81">
        <f t="shared" si="220"/>
        <v>-4.0282935631223227</v>
      </c>
      <c r="AU137" s="81">
        <f t="shared" si="220"/>
        <v>-5.637735475568423</v>
      </c>
      <c r="AV137" s="81">
        <f t="shared" si="220"/>
        <v>-4.7214417436837683</v>
      </c>
      <c r="AW137" s="81">
        <f t="shared" si="220"/>
        <v>-4.7214417436837683</v>
      </c>
      <c r="AX137" s="81">
        <f t="shared" si="220"/>
        <v>-4.7214417436837683</v>
      </c>
      <c r="AY137" s="81">
        <f t="shared" si="220"/>
        <v>-6.3308876561658689</v>
      </c>
      <c r="AZ137" s="81">
        <f t="shared" si="220"/>
        <v>-6.3308876561658689</v>
      </c>
      <c r="BA137" s="81">
        <f t="shared" si="220"/>
        <v>-6.3308876561658689</v>
      </c>
      <c r="BB137" s="81">
        <f t="shared" si="220"/>
        <v>-4.2514373644368142</v>
      </c>
      <c r="BC137" s="81">
        <f t="shared" si="220"/>
        <v>-6.3308876561658689</v>
      </c>
      <c r="BD137" s="81">
        <f t="shared" si="220"/>
        <v>-5.637735475568423</v>
      </c>
      <c r="BE137" s="81">
        <f t="shared" si="220"/>
        <v>-4.7214417436837683</v>
      </c>
      <c r="BF137" s="81">
        <f t="shared" si="220"/>
        <v>-7.9403655698000106</v>
      </c>
      <c r="BG137" s="81">
        <f t="shared" si="220"/>
        <v>-4.944585794999103</v>
      </c>
      <c r="BH137" s="81">
        <f t="shared" si="220"/>
        <v>-7.0240448368758166</v>
      </c>
      <c r="BI137" s="81">
        <f t="shared" si="220"/>
        <v>-2.584909471145342</v>
      </c>
      <c r="BJ137" s="81">
        <f t="shared" si="220"/>
        <v>-6.3308876561658689</v>
      </c>
      <c r="BK137" s="81">
        <f t="shared" si="220"/>
        <v>-5.2322687007866477</v>
      </c>
      <c r="BL137" s="81">
        <f t="shared" si="220"/>
        <v>-4.944585794999103</v>
      </c>
      <c r="BM137" s="81">
        <v>0</v>
      </c>
      <c r="BN137" s="81">
        <f t="shared" si="220"/>
        <v>-4.7214417436837683</v>
      </c>
      <c r="BO137" s="81">
        <f t="shared" si="220"/>
        <v>-4.9958792209659384</v>
      </c>
      <c r="BP137" s="81">
        <f t="shared" si="220"/>
        <v>-7.0240448368758166</v>
      </c>
      <c r="BQ137" s="81">
        <f t="shared" ref="BQ137:BW137" si="221">LN(BQ136)</f>
        <v>-4.944585794999103</v>
      </c>
      <c r="BR137" s="81">
        <f t="shared" si="221"/>
        <v>-4.944585794999103</v>
      </c>
      <c r="BS137" s="81">
        <f t="shared" si="221"/>
        <v>-4.539119853555869</v>
      </c>
      <c r="BT137" s="81">
        <f t="shared" si="221"/>
        <v>-4.7214417436837683</v>
      </c>
      <c r="BU137" s="81">
        <f t="shared" si="221"/>
        <v>-4.944585794999103</v>
      </c>
      <c r="BV137" s="81">
        <f t="shared" si="221"/>
        <v>-4.944585794999103</v>
      </c>
      <c r="BW137" s="81">
        <f t="shared" si="221"/>
        <v>-4.4139565145231243</v>
      </c>
    </row>
    <row r="138" spans="1:81" s="81" customFormat="1">
      <c r="C138" s="6" t="s">
        <v>244</v>
      </c>
      <c r="D138" s="81">
        <f>-D136*D137</f>
        <v>2.7947606146296187E-2</v>
      </c>
      <c r="E138" s="81">
        <f t="shared" ref="E138:BP138" si="222">-E136*E137</f>
        <v>4.2031853286774529E-2</v>
      </c>
      <c r="F138" s="81">
        <f t="shared" si="222"/>
        <v>2.7947606146296187E-2</v>
      </c>
      <c r="G138" s="81">
        <f t="shared" si="222"/>
        <v>4.2031853286774529E-2</v>
      </c>
      <c r="H138" s="81">
        <f t="shared" si="222"/>
        <v>3.1644943255790078E-2</v>
      </c>
      <c r="I138" s="81">
        <f t="shared" si="222"/>
        <v>4.5301713669331965E-2</v>
      </c>
      <c r="J138" s="81">
        <f t="shared" si="222"/>
        <v>4.2031853286774529E-2</v>
      </c>
      <c r="K138" s="81">
        <f t="shared" si="222"/>
        <v>4.2031853286774529E-2</v>
      </c>
      <c r="L138" s="81">
        <f t="shared" si="222"/>
        <v>0</v>
      </c>
      <c r="M138" s="81">
        <f t="shared" si="222"/>
        <v>1.4046161096607689E-2</v>
      </c>
      <c r="N138" s="81">
        <f t="shared" si="222"/>
        <v>7.1722504501810835E-2</v>
      </c>
      <c r="O138" s="81">
        <f t="shared" si="222"/>
        <v>6.2529270480232921E-3</v>
      </c>
      <c r="P138" s="81">
        <f t="shared" si="222"/>
        <v>0</v>
      </c>
      <c r="Q138" s="81">
        <f t="shared" si="222"/>
        <v>0</v>
      </c>
      <c r="R138" s="81">
        <f t="shared" si="222"/>
        <v>0</v>
      </c>
      <c r="S138" s="81">
        <f t="shared" si="222"/>
        <v>0</v>
      </c>
      <c r="T138" s="81">
        <f t="shared" si="222"/>
        <v>0</v>
      </c>
      <c r="U138" s="81">
        <f t="shared" si="222"/>
        <v>7.1722504501810835E-2</v>
      </c>
      <c r="V138" s="81">
        <f t="shared" si="222"/>
        <v>0</v>
      </c>
      <c r="W138" s="81">
        <f t="shared" si="222"/>
        <v>0</v>
      </c>
      <c r="X138" s="81">
        <f t="shared" si="222"/>
        <v>7.1722504501810835E-2</v>
      </c>
      <c r="Y138" s="81">
        <f t="shared" si="222"/>
        <v>4.8490531584843309E-2</v>
      </c>
      <c r="Z138" s="81">
        <f t="shared" si="222"/>
        <v>5.4651074991999407E-2</v>
      </c>
      <c r="AA138" s="81">
        <f t="shared" si="222"/>
        <v>2.7947606146296187E-2</v>
      </c>
      <c r="AB138" s="81">
        <f t="shared" si="222"/>
        <v>5.4651074991999407E-2</v>
      </c>
      <c r="AC138" s="81">
        <f t="shared" si="222"/>
        <v>2.0075542374395065E-2</v>
      </c>
      <c r="AD138" s="81">
        <f t="shared" si="222"/>
        <v>4.2031853286774529E-2</v>
      </c>
      <c r="AE138" s="81">
        <f t="shared" si="222"/>
        <v>6.2529270480232921E-3</v>
      </c>
      <c r="AF138" s="81">
        <f t="shared" si="222"/>
        <v>0</v>
      </c>
      <c r="AG138" s="81">
        <f t="shared" si="222"/>
        <v>0.11876251391840921</v>
      </c>
      <c r="AH138" s="81">
        <f t="shared" si="222"/>
        <v>4.2031853286774529E-2</v>
      </c>
      <c r="AI138" s="81">
        <f t="shared" si="222"/>
        <v>0.30725710135766965</v>
      </c>
      <c r="AJ138" s="81">
        <f t="shared" si="222"/>
        <v>4.2031853286774529E-2</v>
      </c>
      <c r="AK138" s="81">
        <f t="shared" si="222"/>
        <v>4.8490531584843309E-2</v>
      </c>
      <c r="AL138" s="81">
        <f t="shared" si="222"/>
        <v>0.35259786965469164</v>
      </c>
      <c r="AM138" s="81">
        <f t="shared" si="222"/>
        <v>7.1722504501810835E-2</v>
      </c>
      <c r="AN138" s="81">
        <f t="shared" si="222"/>
        <v>7.1722504501810835E-2</v>
      </c>
      <c r="AO138" s="81">
        <f t="shared" si="222"/>
        <v>4.2031853286774529E-2</v>
      </c>
      <c r="AP138" s="81">
        <f t="shared" si="222"/>
        <v>4.9744921197761027E-2</v>
      </c>
      <c r="AQ138" s="81">
        <f t="shared" si="222"/>
        <v>1.1271845626357959E-2</v>
      </c>
      <c r="AR138" s="81">
        <f t="shared" si="222"/>
        <v>1.1271845626357959E-2</v>
      </c>
      <c r="AS138" s="81">
        <f t="shared" si="222"/>
        <v>1.1271845626357959E-2</v>
      </c>
      <c r="AT138" s="81">
        <f t="shared" si="222"/>
        <v>7.1722504501810835E-2</v>
      </c>
      <c r="AU138" s="81">
        <f t="shared" si="222"/>
        <v>2.0075542374395065E-2</v>
      </c>
      <c r="AV138" s="81">
        <f t="shared" si="222"/>
        <v>4.2031853286774529E-2</v>
      </c>
      <c r="AW138" s="81">
        <f t="shared" si="222"/>
        <v>4.2031853286774529E-2</v>
      </c>
      <c r="AX138" s="81">
        <f t="shared" si="222"/>
        <v>4.2031853286774529E-2</v>
      </c>
      <c r="AY138" s="81">
        <f t="shared" si="222"/>
        <v>1.1271845626357959E-2</v>
      </c>
      <c r="AZ138" s="81">
        <f t="shared" si="222"/>
        <v>1.1271845626357959E-2</v>
      </c>
      <c r="BA138" s="81">
        <f t="shared" si="222"/>
        <v>1.1271845626357959E-2</v>
      </c>
      <c r="BB138" s="81">
        <f t="shared" si="222"/>
        <v>6.0556392825081073E-2</v>
      </c>
      <c r="BC138" s="81">
        <f t="shared" si="222"/>
        <v>1.1271845626357959E-2</v>
      </c>
      <c r="BD138" s="81">
        <f t="shared" si="222"/>
        <v>2.0075542374395065E-2</v>
      </c>
      <c r="BE138" s="81">
        <f t="shared" si="222"/>
        <v>4.2031853286774529E-2</v>
      </c>
      <c r="BF138" s="81">
        <f t="shared" si="222"/>
        <v>2.8273758639096765E-3</v>
      </c>
      <c r="BG138" s="81">
        <f t="shared" si="222"/>
        <v>3.5214667394685789E-2</v>
      </c>
      <c r="BH138" s="81">
        <f t="shared" si="222"/>
        <v>6.2529270480232921E-3</v>
      </c>
      <c r="BI138" s="81">
        <f t="shared" si="222"/>
        <v>0.19490968440000928</v>
      </c>
      <c r="BJ138" s="81">
        <f t="shared" si="222"/>
        <v>1.1271845626357959E-2</v>
      </c>
      <c r="BK138" s="81">
        <f t="shared" si="222"/>
        <v>2.7947606146296187E-2</v>
      </c>
      <c r="BL138" s="81">
        <f t="shared" si="222"/>
        <v>3.5214667394685789E-2</v>
      </c>
      <c r="BM138" s="81">
        <f t="shared" si="222"/>
        <v>0</v>
      </c>
      <c r="BN138" s="81">
        <f t="shared" si="222"/>
        <v>4.2031853286774529E-2</v>
      </c>
      <c r="BO138" s="81">
        <f t="shared" si="222"/>
        <v>3.3800969139371119E-2</v>
      </c>
      <c r="BP138" s="81">
        <f t="shared" si="222"/>
        <v>6.2529270480232921E-3</v>
      </c>
      <c r="BQ138" s="81">
        <f t="shared" ref="BQ138:BW138" si="223">-BQ136*BQ137</f>
        <v>3.5214667394685789E-2</v>
      </c>
      <c r="BR138" s="81">
        <f t="shared" si="223"/>
        <v>3.5214667394685789E-2</v>
      </c>
      <c r="BS138" s="81">
        <f t="shared" si="223"/>
        <v>4.8490531584843309E-2</v>
      </c>
      <c r="BT138" s="81">
        <f t="shared" si="223"/>
        <v>4.2031853286774529E-2</v>
      </c>
      <c r="BU138" s="81">
        <f t="shared" si="223"/>
        <v>3.5214667394685789E-2</v>
      </c>
      <c r="BV138" s="81">
        <f t="shared" si="223"/>
        <v>3.5214667394685789E-2</v>
      </c>
      <c r="BW138" s="81">
        <f t="shared" si="223"/>
        <v>5.3440571346130658E-2</v>
      </c>
      <c r="CA138" s="81">
        <f t="shared" si="213"/>
        <v>3.0369364647684409</v>
      </c>
      <c r="CB138" s="81">
        <f t="shared" si="214"/>
        <v>0.71011775639445329</v>
      </c>
      <c r="CC138" s="81">
        <f t="shared" si="215"/>
        <v>6.0792822108037228E-2</v>
      </c>
    </row>
    <row r="139" spans="1:81" ht="28.5">
      <c r="A139" s="81"/>
      <c r="B139" s="92" t="s">
        <v>102</v>
      </c>
      <c r="C139" s="92" t="s">
        <v>53</v>
      </c>
      <c r="D139" s="81">
        <v>1E-3</v>
      </c>
      <c r="E139" s="81">
        <v>1E-3</v>
      </c>
      <c r="F139" s="81">
        <v>1E-3</v>
      </c>
      <c r="G139" s="81">
        <v>1E-3</v>
      </c>
      <c r="H139" s="81">
        <v>1E-3</v>
      </c>
      <c r="I139" s="81">
        <v>1E-3</v>
      </c>
      <c r="J139" s="81">
        <v>1E-3</v>
      </c>
      <c r="K139" s="81">
        <v>1E-3</v>
      </c>
      <c r="L139" s="81">
        <v>1E-3</v>
      </c>
      <c r="M139" s="81">
        <v>1E-3</v>
      </c>
      <c r="N139" s="81">
        <v>1</v>
      </c>
      <c r="O139" s="81">
        <v>1</v>
      </c>
      <c r="P139" s="81">
        <v>1</v>
      </c>
      <c r="Q139" s="81">
        <v>1</v>
      </c>
      <c r="R139" s="81">
        <v>1</v>
      </c>
      <c r="S139" s="81">
        <v>1</v>
      </c>
      <c r="T139" s="81">
        <v>1</v>
      </c>
      <c r="U139" s="81">
        <v>1</v>
      </c>
      <c r="V139" s="81">
        <v>1E-3</v>
      </c>
      <c r="W139" s="81">
        <v>1E-3</v>
      </c>
      <c r="X139" s="81">
        <v>1</v>
      </c>
      <c r="Y139" s="81">
        <v>1</v>
      </c>
      <c r="Z139" s="81">
        <v>1E-3</v>
      </c>
      <c r="AA139" s="81">
        <v>1E-3</v>
      </c>
      <c r="AB139" s="81">
        <v>1E-3</v>
      </c>
      <c r="AC139" s="81">
        <v>1</v>
      </c>
      <c r="AD139" s="81">
        <v>1E-3</v>
      </c>
      <c r="AE139" s="81">
        <v>0</v>
      </c>
      <c r="AF139" s="81">
        <v>1</v>
      </c>
      <c r="AG139" s="81">
        <v>1E-3</v>
      </c>
      <c r="AH139" s="81">
        <v>1E-3</v>
      </c>
      <c r="AI139" s="81">
        <v>1E-3</v>
      </c>
      <c r="AJ139" s="81">
        <v>1</v>
      </c>
      <c r="AK139" s="81">
        <v>1</v>
      </c>
      <c r="AL139" s="81">
        <v>1</v>
      </c>
      <c r="AM139" s="81">
        <v>1</v>
      </c>
      <c r="AN139" s="81">
        <v>1</v>
      </c>
      <c r="AO139" s="81">
        <v>1</v>
      </c>
      <c r="AP139" s="81">
        <v>1</v>
      </c>
      <c r="AQ139" s="81">
        <v>1</v>
      </c>
      <c r="AR139" s="81">
        <v>1E-3</v>
      </c>
      <c r="AS139" s="81">
        <v>1E-3</v>
      </c>
      <c r="AT139" s="81">
        <v>1</v>
      </c>
      <c r="AU139" s="81">
        <v>1</v>
      </c>
      <c r="AV139" s="81">
        <v>1</v>
      </c>
      <c r="AW139" s="81">
        <v>1</v>
      </c>
      <c r="AX139" s="81">
        <v>1</v>
      </c>
      <c r="AY139" s="81">
        <v>1</v>
      </c>
      <c r="AZ139" s="81">
        <v>1</v>
      </c>
      <c r="BA139" s="81">
        <v>1E-3</v>
      </c>
      <c r="BB139" s="81">
        <v>1</v>
      </c>
      <c r="BC139" s="81">
        <v>1E-3</v>
      </c>
      <c r="BD139" s="81">
        <v>1E-3</v>
      </c>
      <c r="BE139" s="81">
        <v>1</v>
      </c>
      <c r="BF139" s="81">
        <v>1E-3</v>
      </c>
      <c r="BG139" s="81">
        <v>1</v>
      </c>
      <c r="BH139" s="81">
        <v>1</v>
      </c>
      <c r="BI139" s="81">
        <v>0</v>
      </c>
      <c r="BJ139" s="81">
        <v>1</v>
      </c>
      <c r="BK139" s="81">
        <v>1</v>
      </c>
      <c r="BL139" s="81">
        <v>1</v>
      </c>
      <c r="BM139" s="81">
        <v>1</v>
      </c>
      <c r="BN139" s="81">
        <v>1E-3</v>
      </c>
      <c r="BO139" s="81">
        <v>1E-3</v>
      </c>
      <c r="BP139" s="81">
        <v>1E-3</v>
      </c>
      <c r="BQ139" s="81">
        <v>1E-3</v>
      </c>
      <c r="BR139" s="81">
        <v>1E-3</v>
      </c>
      <c r="BS139" s="81">
        <v>1E-3</v>
      </c>
      <c r="BT139" s="81">
        <v>1E-3</v>
      </c>
      <c r="BU139" s="81">
        <v>1E-3</v>
      </c>
      <c r="BV139" s="81">
        <v>1E-3</v>
      </c>
      <c r="BW139" s="81">
        <v>1E-3</v>
      </c>
      <c r="BX139" s="81">
        <f t="shared" si="8"/>
        <v>1</v>
      </c>
      <c r="BY139" s="81">
        <f t="shared" si="9"/>
        <v>0</v>
      </c>
      <c r="BZ139" s="81"/>
      <c r="CA139" s="81"/>
      <c r="CB139" s="81"/>
      <c r="CC139" s="81"/>
    </row>
    <row r="140" spans="1:81" s="81" customFormat="1" ht="18.75">
      <c r="C140" s="6" t="s">
        <v>37</v>
      </c>
      <c r="D140" s="81">
        <f>D139</f>
        <v>1E-3</v>
      </c>
      <c r="E140" s="81">
        <f t="shared" ref="E140:BP140" si="224">E139</f>
        <v>1E-3</v>
      </c>
      <c r="F140" s="81">
        <f t="shared" si="224"/>
        <v>1E-3</v>
      </c>
      <c r="G140" s="81">
        <f t="shared" si="224"/>
        <v>1E-3</v>
      </c>
      <c r="H140" s="81">
        <f t="shared" si="224"/>
        <v>1E-3</v>
      </c>
      <c r="I140" s="81">
        <f t="shared" si="224"/>
        <v>1E-3</v>
      </c>
      <c r="J140" s="81">
        <f t="shared" si="224"/>
        <v>1E-3</v>
      </c>
      <c r="K140" s="81">
        <f t="shared" si="224"/>
        <v>1E-3</v>
      </c>
      <c r="L140" s="81">
        <f t="shared" si="224"/>
        <v>1E-3</v>
      </c>
      <c r="M140" s="81">
        <f t="shared" si="224"/>
        <v>1E-3</v>
      </c>
      <c r="N140" s="81">
        <f t="shared" si="224"/>
        <v>1</v>
      </c>
      <c r="O140" s="81">
        <f t="shared" si="224"/>
        <v>1</v>
      </c>
      <c r="P140" s="81">
        <f t="shared" si="224"/>
        <v>1</v>
      </c>
      <c r="Q140" s="81">
        <f t="shared" si="224"/>
        <v>1</v>
      </c>
      <c r="R140" s="81">
        <f t="shared" si="224"/>
        <v>1</v>
      </c>
      <c r="S140" s="81">
        <f t="shared" si="224"/>
        <v>1</v>
      </c>
      <c r="T140" s="81">
        <f t="shared" si="224"/>
        <v>1</v>
      </c>
      <c r="U140" s="81">
        <f t="shared" si="224"/>
        <v>1</v>
      </c>
      <c r="V140" s="81">
        <f t="shared" si="224"/>
        <v>1E-3</v>
      </c>
      <c r="W140" s="81">
        <f t="shared" si="224"/>
        <v>1E-3</v>
      </c>
      <c r="X140" s="81">
        <f t="shared" si="224"/>
        <v>1</v>
      </c>
      <c r="Y140" s="81">
        <f t="shared" si="224"/>
        <v>1</v>
      </c>
      <c r="Z140" s="81">
        <f t="shared" si="224"/>
        <v>1E-3</v>
      </c>
      <c r="AA140" s="81">
        <f t="shared" si="224"/>
        <v>1E-3</v>
      </c>
      <c r="AB140" s="81">
        <f t="shared" si="224"/>
        <v>1E-3</v>
      </c>
      <c r="AC140" s="81">
        <f t="shared" si="224"/>
        <v>1</v>
      </c>
      <c r="AD140" s="81">
        <f t="shared" si="224"/>
        <v>1E-3</v>
      </c>
      <c r="AE140" s="81">
        <f t="shared" si="224"/>
        <v>0</v>
      </c>
      <c r="AF140" s="81">
        <f t="shared" si="224"/>
        <v>1</v>
      </c>
      <c r="AG140" s="81">
        <f t="shared" si="224"/>
        <v>1E-3</v>
      </c>
      <c r="AH140" s="81">
        <f t="shared" si="224"/>
        <v>1E-3</v>
      </c>
      <c r="AI140" s="81">
        <f t="shared" si="224"/>
        <v>1E-3</v>
      </c>
      <c r="AJ140" s="81">
        <f t="shared" si="224"/>
        <v>1</v>
      </c>
      <c r="AK140" s="81">
        <f t="shared" si="224"/>
        <v>1</v>
      </c>
      <c r="AL140" s="81">
        <f t="shared" si="224"/>
        <v>1</v>
      </c>
      <c r="AM140" s="81">
        <f t="shared" si="224"/>
        <v>1</v>
      </c>
      <c r="AN140" s="81">
        <f t="shared" si="224"/>
        <v>1</v>
      </c>
      <c r="AO140" s="81">
        <f t="shared" si="224"/>
        <v>1</v>
      </c>
      <c r="AP140" s="81">
        <f t="shared" si="224"/>
        <v>1</v>
      </c>
      <c r="AQ140" s="81">
        <f t="shared" si="224"/>
        <v>1</v>
      </c>
      <c r="AR140" s="81">
        <f t="shared" si="224"/>
        <v>1E-3</v>
      </c>
      <c r="AS140" s="81">
        <f t="shared" si="224"/>
        <v>1E-3</v>
      </c>
      <c r="AT140" s="81">
        <f t="shared" si="224"/>
        <v>1</v>
      </c>
      <c r="AU140" s="81">
        <f t="shared" si="224"/>
        <v>1</v>
      </c>
      <c r="AV140" s="81">
        <f t="shared" si="224"/>
        <v>1</v>
      </c>
      <c r="AW140" s="81">
        <f t="shared" si="224"/>
        <v>1</v>
      </c>
      <c r="AX140" s="81">
        <f t="shared" si="224"/>
        <v>1</v>
      </c>
      <c r="AY140" s="81">
        <f t="shared" si="224"/>
        <v>1</v>
      </c>
      <c r="AZ140" s="81">
        <f t="shared" si="224"/>
        <v>1</v>
      </c>
      <c r="BA140" s="81">
        <f t="shared" si="224"/>
        <v>1E-3</v>
      </c>
      <c r="BB140" s="81">
        <f t="shared" si="224"/>
        <v>1</v>
      </c>
      <c r="BC140" s="81">
        <f t="shared" si="224"/>
        <v>1E-3</v>
      </c>
      <c r="BD140" s="81">
        <f t="shared" si="224"/>
        <v>1E-3</v>
      </c>
      <c r="BE140" s="81">
        <f t="shared" si="224"/>
        <v>1</v>
      </c>
      <c r="BF140" s="81">
        <f t="shared" si="224"/>
        <v>1E-3</v>
      </c>
      <c r="BG140" s="81">
        <f t="shared" si="224"/>
        <v>1</v>
      </c>
      <c r="BH140" s="81">
        <f t="shared" si="224"/>
        <v>1</v>
      </c>
      <c r="BI140" s="81">
        <f t="shared" si="224"/>
        <v>0</v>
      </c>
      <c r="BJ140" s="81">
        <f t="shared" si="224"/>
        <v>1</v>
      </c>
      <c r="BK140" s="81">
        <f t="shared" si="224"/>
        <v>1</v>
      </c>
      <c r="BL140" s="81">
        <f t="shared" si="224"/>
        <v>1</v>
      </c>
      <c r="BM140" s="81">
        <f t="shared" si="224"/>
        <v>1</v>
      </c>
      <c r="BN140" s="81">
        <f t="shared" si="224"/>
        <v>1E-3</v>
      </c>
      <c r="BO140" s="81">
        <f t="shared" si="224"/>
        <v>1E-3</v>
      </c>
      <c r="BP140" s="81">
        <f t="shared" si="224"/>
        <v>1E-3</v>
      </c>
      <c r="BQ140" s="81">
        <f t="shared" ref="BQ140:BW140" si="225">BQ139</f>
        <v>1E-3</v>
      </c>
      <c r="BR140" s="81">
        <f t="shared" si="225"/>
        <v>1E-3</v>
      </c>
      <c r="BS140" s="81">
        <f t="shared" si="225"/>
        <v>1E-3</v>
      </c>
      <c r="BT140" s="81">
        <f t="shared" si="225"/>
        <v>1E-3</v>
      </c>
      <c r="BU140" s="81">
        <f t="shared" si="225"/>
        <v>1E-3</v>
      </c>
      <c r="BV140" s="81">
        <f t="shared" si="225"/>
        <v>1E-3</v>
      </c>
      <c r="BW140" s="81">
        <f t="shared" si="225"/>
        <v>1E-3</v>
      </c>
      <c r="BZ140" s="81">
        <f t="shared" si="12"/>
        <v>35.034999999999982</v>
      </c>
    </row>
    <row r="141" spans="1:81" s="81" customFormat="1" ht="18.75">
      <c r="C141" s="6" t="s">
        <v>38</v>
      </c>
      <c r="D141" s="81">
        <f>D140/35.035</f>
        <v>2.8542885685742831E-5</v>
      </c>
      <c r="E141" s="81">
        <f t="shared" ref="E141:BP141" si="226">E140/35.035</f>
        <v>2.8542885685742831E-5</v>
      </c>
      <c r="F141" s="81">
        <f t="shared" si="226"/>
        <v>2.8542885685742831E-5</v>
      </c>
      <c r="G141" s="81">
        <f t="shared" si="226"/>
        <v>2.8542885685742831E-5</v>
      </c>
      <c r="H141" s="81">
        <f t="shared" si="226"/>
        <v>2.8542885685742831E-5</v>
      </c>
      <c r="I141" s="81">
        <f t="shared" si="226"/>
        <v>2.8542885685742831E-5</v>
      </c>
      <c r="J141" s="81">
        <f t="shared" si="226"/>
        <v>2.8542885685742831E-5</v>
      </c>
      <c r="K141" s="81">
        <f t="shared" si="226"/>
        <v>2.8542885685742831E-5</v>
      </c>
      <c r="L141" s="81">
        <f t="shared" si="226"/>
        <v>2.8542885685742831E-5</v>
      </c>
      <c r="M141" s="81">
        <f t="shared" si="226"/>
        <v>2.8542885685742831E-5</v>
      </c>
      <c r="N141" s="81">
        <f t="shared" si="226"/>
        <v>2.8542885685742831E-2</v>
      </c>
      <c r="O141" s="81">
        <f t="shared" si="226"/>
        <v>2.8542885685742831E-2</v>
      </c>
      <c r="P141" s="81">
        <f t="shared" si="226"/>
        <v>2.8542885685742831E-2</v>
      </c>
      <c r="Q141" s="81">
        <f t="shared" si="226"/>
        <v>2.8542885685742831E-2</v>
      </c>
      <c r="R141" s="81">
        <f t="shared" si="226"/>
        <v>2.8542885685742831E-2</v>
      </c>
      <c r="S141" s="81">
        <f t="shared" si="226"/>
        <v>2.8542885685742831E-2</v>
      </c>
      <c r="T141" s="81">
        <f t="shared" si="226"/>
        <v>2.8542885685742831E-2</v>
      </c>
      <c r="U141" s="81">
        <f t="shared" si="226"/>
        <v>2.8542885685742831E-2</v>
      </c>
      <c r="V141" s="81">
        <f t="shared" si="226"/>
        <v>2.8542885685742831E-5</v>
      </c>
      <c r="W141" s="81">
        <f t="shared" si="226"/>
        <v>2.8542885685742831E-5</v>
      </c>
      <c r="X141" s="81">
        <f t="shared" si="226"/>
        <v>2.8542885685742831E-2</v>
      </c>
      <c r="Y141" s="81">
        <f t="shared" si="226"/>
        <v>2.8542885685742831E-2</v>
      </c>
      <c r="Z141" s="81">
        <f t="shared" si="226"/>
        <v>2.8542885685742831E-5</v>
      </c>
      <c r="AA141" s="81">
        <f t="shared" si="226"/>
        <v>2.8542885685742831E-5</v>
      </c>
      <c r="AB141" s="81">
        <f t="shared" si="226"/>
        <v>2.8542885685742831E-5</v>
      </c>
      <c r="AC141" s="81">
        <f t="shared" si="226"/>
        <v>2.8542885685742831E-2</v>
      </c>
      <c r="AD141" s="81">
        <f t="shared" si="226"/>
        <v>2.8542885685742831E-5</v>
      </c>
      <c r="AE141" s="81">
        <f t="shared" si="226"/>
        <v>0</v>
      </c>
      <c r="AF141" s="81">
        <f t="shared" si="226"/>
        <v>2.8542885685742831E-2</v>
      </c>
      <c r="AG141" s="81">
        <f t="shared" si="226"/>
        <v>2.8542885685742831E-5</v>
      </c>
      <c r="AH141" s="81">
        <f t="shared" si="226"/>
        <v>2.8542885685742831E-5</v>
      </c>
      <c r="AI141" s="81">
        <f t="shared" si="226"/>
        <v>2.8542885685742831E-5</v>
      </c>
      <c r="AJ141" s="81">
        <f t="shared" si="226"/>
        <v>2.8542885685742831E-2</v>
      </c>
      <c r="AK141" s="81">
        <f t="shared" si="226"/>
        <v>2.8542885685742831E-2</v>
      </c>
      <c r="AL141" s="81">
        <f t="shared" si="226"/>
        <v>2.8542885685742831E-2</v>
      </c>
      <c r="AM141" s="81">
        <f t="shared" si="226"/>
        <v>2.8542885685742831E-2</v>
      </c>
      <c r="AN141" s="81">
        <f t="shared" si="226"/>
        <v>2.8542885685742831E-2</v>
      </c>
      <c r="AO141" s="81">
        <f t="shared" si="226"/>
        <v>2.8542885685742831E-2</v>
      </c>
      <c r="AP141" s="81">
        <f t="shared" si="226"/>
        <v>2.8542885685742831E-2</v>
      </c>
      <c r="AQ141" s="81">
        <f t="shared" si="226"/>
        <v>2.8542885685742831E-2</v>
      </c>
      <c r="AR141" s="81">
        <f t="shared" si="226"/>
        <v>2.8542885685742831E-5</v>
      </c>
      <c r="AS141" s="81">
        <f t="shared" si="226"/>
        <v>2.8542885685742831E-5</v>
      </c>
      <c r="AT141" s="81">
        <f t="shared" si="226"/>
        <v>2.8542885685742831E-2</v>
      </c>
      <c r="AU141" s="81">
        <f t="shared" si="226"/>
        <v>2.8542885685742831E-2</v>
      </c>
      <c r="AV141" s="81">
        <f t="shared" si="226"/>
        <v>2.8542885685742831E-2</v>
      </c>
      <c r="AW141" s="81">
        <f t="shared" si="226"/>
        <v>2.8542885685742831E-2</v>
      </c>
      <c r="AX141" s="81">
        <f t="shared" si="226"/>
        <v>2.8542885685742831E-2</v>
      </c>
      <c r="AY141" s="81">
        <f t="shared" si="226"/>
        <v>2.8542885685742831E-2</v>
      </c>
      <c r="AZ141" s="81">
        <f t="shared" si="226"/>
        <v>2.8542885685742831E-2</v>
      </c>
      <c r="BA141" s="81">
        <f t="shared" si="226"/>
        <v>2.8542885685742831E-5</v>
      </c>
      <c r="BB141" s="81">
        <f t="shared" si="226"/>
        <v>2.8542885685742831E-2</v>
      </c>
      <c r="BC141" s="81">
        <f t="shared" si="226"/>
        <v>2.8542885685742831E-5</v>
      </c>
      <c r="BD141" s="81">
        <f t="shared" si="226"/>
        <v>2.8542885685742831E-5</v>
      </c>
      <c r="BE141" s="81">
        <f t="shared" si="226"/>
        <v>2.8542885685742831E-2</v>
      </c>
      <c r="BF141" s="81">
        <f t="shared" si="226"/>
        <v>2.8542885685742831E-5</v>
      </c>
      <c r="BG141" s="81">
        <f t="shared" si="226"/>
        <v>2.8542885685742831E-2</v>
      </c>
      <c r="BH141" s="81">
        <f t="shared" si="226"/>
        <v>2.8542885685742831E-2</v>
      </c>
      <c r="BI141" s="81">
        <f t="shared" si="226"/>
        <v>0</v>
      </c>
      <c r="BJ141" s="81">
        <f t="shared" si="226"/>
        <v>2.8542885685742831E-2</v>
      </c>
      <c r="BK141" s="81">
        <f t="shared" si="226"/>
        <v>2.8542885685742831E-2</v>
      </c>
      <c r="BL141" s="81">
        <f t="shared" si="226"/>
        <v>2.8542885685742831E-2</v>
      </c>
      <c r="BM141" s="81">
        <f t="shared" si="226"/>
        <v>2.8542885685742831E-2</v>
      </c>
      <c r="BN141" s="81">
        <f t="shared" si="226"/>
        <v>2.8542885685742831E-5</v>
      </c>
      <c r="BO141" s="81">
        <f t="shared" si="226"/>
        <v>2.8542885685742831E-5</v>
      </c>
      <c r="BP141" s="81">
        <f t="shared" si="226"/>
        <v>2.8542885685742831E-5</v>
      </c>
      <c r="BQ141" s="81">
        <f t="shared" ref="BQ141:BW141" si="227">BQ140/35.035</f>
        <v>2.8542885685742831E-5</v>
      </c>
      <c r="BR141" s="81">
        <f t="shared" si="227"/>
        <v>2.8542885685742831E-5</v>
      </c>
      <c r="BS141" s="81">
        <f t="shared" si="227"/>
        <v>2.8542885685742831E-5</v>
      </c>
      <c r="BT141" s="81">
        <f t="shared" si="227"/>
        <v>2.8542885685742831E-5</v>
      </c>
      <c r="BU141" s="81">
        <f t="shared" si="227"/>
        <v>2.8542885685742831E-5</v>
      </c>
      <c r="BV141" s="81">
        <f t="shared" si="227"/>
        <v>2.8542885685742831E-5</v>
      </c>
      <c r="BW141" s="81">
        <f t="shared" si="227"/>
        <v>2.8542885685742831E-5</v>
      </c>
    </row>
    <row r="142" spans="1:81" s="81" customFormat="1" ht="18.75">
      <c r="C142" s="6" t="s">
        <v>39</v>
      </c>
      <c r="D142" s="81">
        <f>LN(D141)</f>
        <v>-10.464102840804633</v>
      </c>
      <c r="E142" s="81">
        <f t="shared" ref="E142:BP142" si="228">LN(E141)</f>
        <v>-10.464102840804633</v>
      </c>
      <c r="F142" s="81">
        <f t="shared" si="228"/>
        <v>-10.464102840804633</v>
      </c>
      <c r="G142" s="81">
        <f t="shared" si="228"/>
        <v>-10.464102840804633</v>
      </c>
      <c r="H142" s="81">
        <f t="shared" si="228"/>
        <v>-10.464102840804633</v>
      </c>
      <c r="I142" s="81">
        <f t="shared" si="228"/>
        <v>-10.464102840804633</v>
      </c>
      <c r="J142" s="81">
        <f t="shared" si="228"/>
        <v>-10.464102840804633</v>
      </c>
      <c r="K142" s="81">
        <f t="shared" si="228"/>
        <v>-10.464102840804633</v>
      </c>
      <c r="L142" s="81">
        <f t="shared" si="228"/>
        <v>-10.464102840804633</v>
      </c>
      <c r="M142" s="81">
        <f t="shared" si="228"/>
        <v>-10.464102840804633</v>
      </c>
      <c r="N142" s="81">
        <f t="shared" si="228"/>
        <v>-3.5563475618224971</v>
      </c>
      <c r="O142" s="81">
        <f t="shared" si="228"/>
        <v>-3.5563475618224971</v>
      </c>
      <c r="P142" s="81">
        <f t="shared" si="228"/>
        <v>-3.5563475618224971</v>
      </c>
      <c r="Q142" s="81">
        <f t="shared" si="228"/>
        <v>-3.5563475618224971</v>
      </c>
      <c r="R142" s="81">
        <f t="shared" si="228"/>
        <v>-3.5563475618224971</v>
      </c>
      <c r="S142" s="81">
        <f t="shared" si="228"/>
        <v>-3.5563475618224971</v>
      </c>
      <c r="T142" s="81">
        <f t="shared" si="228"/>
        <v>-3.5563475618224971</v>
      </c>
      <c r="U142" s="81">
        <f t="shared" si="228"/>
        <v>-3.5563475618224971</v>
      </c>
      <c r="V142" s="81">
        <f t="shared" si="228"/>
        <v>-10.464102840804633</v>
      </c>
      <c r="W142" s="81">
        <f t="shared" si="228"/>
        <v>-10.464102840804633</v>
      </c>
      <c r="X142" s="81">
        <f t="shared" si="228"/>
        <v>-3.5563475618224971</v>
      </c>
      <c r="Y142" s="81">
        <f t="shared" si="228"/>
        <v>-3.5563475618224971</v>
      </c>
      <c r="Z142" s="81">
        <f t="shared" si="228"/>
        <v>-10.464102840804633</v>
      </c>
      <c r="AA142" s="81">
        <f t="shared" si="228"/>
        <v>-10.464102840804633</v>
      </c>
      <c r="AB142" s="81">
        <f t="shared" si="228"/>
        <v>-10.464102840804633</v>
      </c>
      <c r="AC142" s="81">
        <f t="shared" si="228"/>
        <v>-3.5563475618224971</v>
      </c>
      <c r="AD142" s="81">
        <f t="shared" si="228"/>
        <v>-10.464102840804633</v>
      </c>
      <c r="AE142" s="81">
        <v>0</v>
      </c>
      <c r="AF142" s="81">
        <f t="shared" si="228"/>
        <v>-3.5563475618224971</v>
      </c>
      <c r="AG142" s="81">
        <f t="shared" si="228"/>
        <v>-10.464102840804633</v>
      </c>
      <c r="AH142" s="81">
        <f t="shared" si="228"/>
        <v>-10.464102840804633</v>
      </c>
      <c r="AI142" s="81">
        <f t="shared" si="228"/>
        <v>-10.464102840804633</v>
      </c>
      <c r="AJ142" s="81">
        <f t="shared" si="228"/>
        <v>-3.5563475618224971</v>
      </c>
      <c r="AK142" s="81">
        <f t="shared" si="228"/>
        <v>-3.5563475618224971</v>
      </c>
      <c r="AL142" s="81">
        <f t="shared" si="228"/>
        <v>-3.5563475618224971</v>
      </c>
      <c r="AM142" s="81">
        <f t="shared" si="228"/>
        <v>-3.5563475618224971</v>
      </c>
      <c r="AN142" s="81">
        <f t="shared" si="228"/>
        <v>-3.5563475618224971</v>
      </c>
      <c r="AO142" s="81">
        <f t="shared" si="228"/>
        <v>-3.5563475618224971</v>
      </c>
      <c r="AP142" s="81">
        <f t="shared" si="228"/>
        <v>-3.5563475618224971</v>
      </c>
      <c r="AQ142" s="81">
        <f t="shared" si="228"/>
        <v>-3.5563475618224971</v>
      </c>
      <c r="AR142" s="81">
        <f t="shared" si="228"/>
        <v>-10.464102840804633</v>
      </c>
      <c r="AS142" s="81">
        <f t="shared" si="228"/>
        <v>-10.464102840804633</v>
      </c>
      <c r="AT142" s="81">
        <f t="shared" si="228"/>
        <v>-3.5563475618224971</v>
      </c>
      <c r="AU142" s="81">
        <f t="shared" si="228"/>
        <v>-3.5563475618224971</v>
      </c>
      <c r="AV142" s="81">
        <f t="shared" si="228"/>
        <v>-3.5563475618224971</v>
      </c>
      <c r="AW142" s="81">
        <f t="shared" si="228"/>
        <v>-3.5563475618224971</v>
      </c>
      <c r="AX142" s="81">
        <f t="shared" si="228"/>
        <v>-3.5563475618224971</v>
      </c>
      <c r="AY142" s="81">
        <f t="shared" si="228"/>
        <v>-3.5563475618224971</v>
      </c>
      <c r="AZ142" s="81">
        <f t="shared" si="228"/>
        <v>-3.5563475618224971</v>
      </c>
      <c r="BA142" s="81">
        <f t="shared" si="228"/>
        <v>-10.464102840804633</v>
      </c>
      <c r="BB142" s="81">
        <f t="shared" si="228"/>
        <v>-3.5563475618224971</v>
      </c>
      <c r="BC142" s="81">
        <f t="shared" si="228"/>
        <v>-10.464102840804633</v>
      </c>
      <c r="BD142" s="81">
        <f t="shared" si="228"/>
        <v>-10.464102840804633</v>
      </c>
      <c r="BE142" s="81">
        <f t="shared" si="228"/>
        <v>-3.5563475618224971</v>
      </c>
      <c r="BF142" s="81">
        <f t="shared" si="228"/>
        <v>-10.464102840804633</v>
      </c>
      <c r="BG142" s="81">
        <f t="shared" si="228"/>
        <v>-3.5563475618224971</v>
      </c>
      <c r="BH142" s="81">
        <f t="shared" si="228"/>
        <v>-3.5563475618224971</v>
      </c>
      <c r="BI142" s="81">
        <v>0</v>
      </c>
      <c r="BJ142" s="81">
        <f t="shared" si="228"/>
        <v>-3.5563475618224971</v>
      </c>
      <c r="BK142" s="81">
        <f t="shared" si="228"/>
        <v>-3.5563475618224971</v>
      </c>
      <c r="BL142" s="81">
        <f t="shared" si="228"/>
        <v>-3.5563475618224971</v>
      </c>
      <c r="BM142" s="81">
        <f t="shared" si="228"/>
        <v>-3.5563475618224971</v>
      </c>
      <c r="BN142" s="81">
        <f t="shared" si="228"/>
        <v>-10.464102840804633</v>
      </c>
      <c r="BO142" s="81">
        <f t="shared" si="228"/>
        <v>-10.464102840804633</v>
      </c>
      <c r="BP142" s="81">
        <f t="shared" si="228"/>
        <v>-10.464102840804633</v>
      </c>
      <c r="BQ142" s="81">
        <f t="shared" ref="BQ142:BW142" si="229">LN(BQ141)</f>
        <v>-10.464102840804633</v>
      </c>
      <c r="BR142" s="81">
        <f t="shared" si="229"/>
        <v>-10.464102840804633</v>
      </c>
      <c r="BS142" s="81">
        <f t="shared" si="229"/>
        <v>-10.464102840804633</v>
      </c>
      <c r="BT142" s="81">
        <f t="shared" si="229"/>
        <v>-10.464102840804633</v>
      </c>
      <c r="BU142" s="81">
        <f t="shared" si="229"/>
        <v>-10.464102840804633</v>
      </c>
      <c r="BV142" s="81">
        <f t="shared" si="229"/>
        <v>-10.464102840804633</v>
      </c>
      <c r="BW142" s="81">
        <f t="shared" si="229"/>
        <v>-10.464102840804633</v>
      </c>
    </row>
    <row r="143" spans="1:81" s="81" customFormat="1">
      <c r="C143" s="6" t="s">
        <v>244</v>
      </c>
      <c r="D143" s="81">
        <f>-D141*D142</f>
        <v>2.9867569118894346E-4</v>
      </c>
      <c r="E143" s="81">
        <f t="shared" ref="E143:BP143" si="230">-E141*E142</f>
        <v>2.9867569118894346E-4</v>
      </c>
      <c r="F143" s="81">
        <f t="shared" si="230"/>
        <v>2.9867569118894346E-4</v>
      </c>
      <c r="G143" s="81">
        <f t="shared" si="230"/>
        <v>2.9867569118894346E-4</v>
      </c>
      <c r="H143" s="81">
        <f t="shared" si="230"/>
        <v>2.9867569118894346E-4</v>
      </c>
      <c r="I143" s="81">
        <f t="shared" si="230"/>
        <v>2.9867569118894346E-4</v>
      </c>
      <c r="J143" s="81">
        <f t="shared" si="230"/>
        <v>2.9867569118894346E-4</v>
      </c>
      <c r="K143" s="81">
        <f t="shared" si="230"/>
        <v>2.9867569118894346E-4</v>
      </c>
      <c r="L143" s="81">
        <f t="shared" si="230"/>
        <v>2.9867569118894346E-4</v>
      </c>
      <c r="M143" s="81">
        <f t="shared" si="230"/>
        <v>2.9867569118894346E-4</v>
      </c>
      <c r="N143" s="81">
        <f t="shared" si="230"/>
        <v>0.10150842191586977</v>
      </c>
      <c r="O143" s="81">
        <f t="shared" si="230"/>
        <v>0.10150842191586977</v>
      </c>
      <c r="P143" s="81">
        <f t="shared" si="230"/>
        <v>0.10150842191586977</v>
      </c>
      <c r="Q143" s="81">
        <f t="shared" si="230"/>
        <v>0.10150842191586977</v>
      </c>
      <c r="R143" s="81">
        <f t="shared" si="230"/>
        <v>0.10150842191586977</v>
      </c>
      <c r="S143" s="81">
        <f t="shared" si="230"/>
        <v>0.10150842191586977</v>
      </c>
      <c r="T143" s="81">
        <f t="shared" si="230"/>
        <v>0.10150842191586977</v>
      </c>
      <c r="U143" s="81">
        <f t="shared" si="230"/>
        <v>0.10150842191586977</v>
      </c>
      <c r="V143" s="81">
        <f t="shared" si="230"/>
        <v>2.9867569118894346E-4</v>
      </c>
      <c r="W143" s="81">
        <f t="shared" si="230"/>
        <v>2.9867569118894346E-4</v>
      </c>
      <c r="X143" s="81">
        <f t="shared" si="230"/>
        <v>0.10150842191586977</v>
      </c>
      <c r="Y143" s="81">
        <f t="shared" si="230"/>
        <v>0.10150842191586977</v>
      </c>
      <c r="Z143" s="81">
        <f t="shared" si="230"/>
        <v>2.9867569118894346E-4</v>
      </c>
      <c r="AA143" s="81">
        <f t="shared" si="230"/>
        <v>2.9867569118894346E-4</v>
      </c>
      <c r="AB143" s="81">
        <f t="shared" si="230"/>
        <v>2.9867569118894346E-4</v>
      </c>
      <c r="AC143" s="81">
        <f t="shared" si="230"/>
        <v>0.10150842191586977</v>
      </c>
      <c r="AD143" s="81">
        <f t="shared" si="230"/>
        <v>2.9867569118894346E-4</v>
      </c>
      <c r="AE143" s="81">
        <f t="shared" si="230"/>
        <v>0</v>
      </c>
      <c r="AF143" s="81">
        <f t="shared" si="230"/>
        <v>0.10150842191586977</v>
      </c>
      <c r="AG143" s="81">
        <f t="shared" si="230"/>
        <v>2.9867569118894346E-4</v>
      </c>
      <c r="AH143" s="81">
        <f t="shared" si="230"/>
        <v>2.9867569118894346E-4</v>
      </c>
      <c r="AI143" s="81">
        <f t="shared" si="230"/>
        <v>2.9867569118894346E-4</v>
      </c>
      <c r="AJ143" s="81">
        <f t="shared" si="230"/>
        <v>0.10150842191586977</v>
      </c>
      <c r="AK143" s="81">
        <f t="shared" si="230"/>
        <v>0.10150842191586977</v>
      </c>
      <c r="AL143" s="81">
        <f t="shared" si="230"/>
        <v>0.10150842191586977</v>
      </c>
      <c r="AM143" s="81">
        <f t="shared" si="230"/>
        <v>0.10150842191586977</v>
      </c>
      <c r="AN143" s="81">
        <f t="shared" si="230"/>
        <v>0.10150842191586977</v>
      </c>
      <c r="AO143" s="81">
        <f t="shared" si="230"/>
        <v>0.10150842191586977</v>
      </c>
      <c r="AP143" s="81">
        <f t="shared" si="230"/>
        <v>0.10150842191586977</v>
      </c>
      <c r="AQ143" s="81">
        <f t="shared" si="230"/>
        <v>0.10150842191586977</v>
      </c>
      <c r="AR143" s="81">
        <f t="shared" si="230"/>
        <v>2.9867569118894346E-4</v>
      </c>
      <c r="AS143" s="81">
        <f t="shared" si="230"/>
        <v>2.9867569118894346E-4</v>
      </c>
      <c r="AT143" s="81">
        <f t="shared" si="230"/>
        <v>0.10150842191586977</v>
      </c>
      <c r="AU143" s="81">
        <f t="shared" si="230"/>
        <v>0.10150842191586977</v>
      </c>
      <c r="AV143" s="81">
        <f t="shared" si="230"/>
        <v>0.10150842191586977</v>
      </c>
      <c r="AW143" s="81">
        <f t="shared" si="230"/>
        <v>0.10150842191586977</v>
      </c>
      <c r="AX143" s="81">
        <f t="shared" si="230"/>
        <v>0.10150842191586977</v>
      </c>
      <c r="AY143" s="81">
        <f t="shared" si="230"/>
        <v>0.10150842191586977</v>
      </c>
      <c r="AZ143" s="81">
        <f t="shared" si="230"/>
        <v>0.10150842191586977</v>
      </c>
      <c r="BA143" s="81">
        <f t="shared" si="230"/>
        <v>2.9867569118894346E-4</v>
      </c>
      <c r="BB143" s="81">
        <f t="shared" si="230"/>
        <v>0.10150842191586977</v>
      </c>
      <c r="BC143" s="81">
        <f t="shared" si="230"/>
        <v>2.9867569118894346E-4</v>
      </c>
      <c r="BD143" s="81">
        <f t="shared" si="230"/>
        <v>2.9867569118894346E-4</v>
      </c>
      <c r="BE143" s="81">
        <f t="shared" si="230"/>
        <v>0.10150842191586977</v>
      </c>
      <c r="BF143" s="81">
        <f t="shared" si="230"/>
        <v>2.9867569118894346E-4</v>
      </c>
      <c r="BG143" s="81">
        <f t="shared" si="230"/>
        <v>0.10150842191586977</v>
      </c>
      <c r="BH143" s="81">
        <f t="shared" si="230"/>
        <v>0.10150842191586977</v>
      </c>
      <c r="BI143" s="81">
        <f t="shared" si="230"/>
        <v>0</v>
      </c>
      <c r="BJ143" s="81">
        <f t="shared" si="230"/>
        <v>0.10150842191586977</v>
      </c>
      <c r="BK143" s="81">
        <f t="shared" si="230"/>
        <v>0.10150842191586977</v>
      </c>
      <c r="BL143" s="81">
        <f t="shared" si="230"/>
        <v>0.10150842191586977</v>
      </c>
      <c r="BM143" s="81">
        <f t="shared" si="230"/>
        <v>0.10150842191586977</v>
      </c>
      <c r="BN143" s="81">
        <f t="shared" si="230"/>
        <v>2.9867569118894346E-4</v>
      </c>
      <c r="BO143" s="81">
        <f t="shared" si="230"/>
        <v>2.9867569118894346E-4</v>
      </c>
      <c r="BP143" s="81">
        <f t="shared" si="230"/>
        <v>2.9867569118894346E-4</v>
      </c>
      <c r="BQ143" s="81">
        <f t="shared" ref="BQ143:BW143" si="231">-BQ141*BQ142</f>
        <v>2.9867569118894346E-4</v>
      </c>
      <c r="BR143" s="81">
        <f t="shared" si="231"/>
        <v>2.9867569118894346E-4</v>
      </c>
      <c r="BS143" s="81">
        <f t="shared" si="231"/>
        <v>2.9867569118894346E-4</v>
      </c>
      <c r="BT143" s="81">
        <f t="shared" si="231"/>
        <v>2.9867569118894346E-4</v>
      </c>
      <c r="BU143" s="81">
        <f t="shared" si="231"/>
        <v>2.9867569118894346E-4</v>
      </c>
      <c r="BV143" s="81">
        <f t="shared" si="231"/>
        <v>2.9867569118894346E-4</v>
      </c>
      <c r="BW143" s="81">
        <f t="shared" si="231"/>
        <v>2.9867569118894346E-4</v>
      </c>
      <c r="CA143" s="81">
        <f t="shared" si="213"/>
        <v>3.5632484162470566</v>
      </c>
      <c r="CB143" s="81">
        <f t="shared" si="214"/>
        <v>0.83318370343792503</v>
      </c>
      <c r="CC143" s="81">
        <f t="shared" si="215"/>
        <v>3.4983975960319082E-2</v>
      </c>
    </row>
    <row r="144" spans="1:81" ht="42.75">
      <c r="A144" s="81"/>
      <c r="B144" s="92" t="s">
        <v>103</v>
      </c>
      <c r="C144" s="92" t="s">
        <v>53</v>
      </c>
      <c r="D144" s="81">
        <v>1E-3</v>
      </c>
      <c r="E144" s="81">
        <v>1E-3</v>
      </c>
      <c r="F144" s="81">
        <v>1E-3</v>
      </c>
      <c r="G144" s="81">
        <v>1E-3</v>
      </c>
      <c r="H144" s="81">
        <v>1E-3</v>
      </c>
      <c r="I144" s="81">
        <v>1E-3</v>
      </c>
      <c r="J144" s="81">
        <v>1E-3</v>
      </c>
      <c r="K144" s="81">
        <v>1E-3</v>
      </c>
      <c r="L144" s="81">
        <v>1E-3</v>
      </c>
      <c r="M144" s="81">
        <v>1E-3</v>
      </c>
      <c r="N144" s="81">
        <v>1E-3</v>
      </c>
      <c r="O144" s="81">
        <v>1</v>
      </c>
      <c r="P144" s="81">
        <v>1</v>
      </c>
      <c r="Q144" s="81">
        <v>1</v>
      </c>
      <c r="R144" s="81">
        <v>1</v>
      </c>
      <c r="S144" s="81">
        <v>1</v>
      </c>
      <c r="T144" s="81">
        <v>1</v>
      </c>
      <c r="U144" s="81">
        <v>1</v>
      </c>
      <c r="V144" s="81">
        <v>1E-3</v>
      </c>
      <c r="W144" s="81">
        <v>1E-3</v>
      </c>
      <c r="X144" s="81">
        <v>1</v>
      </c>
      <c r="Y144" s="81">
        <v>1E-3</v>
      </c>
      <c r="Z144" s="81">
        <v>1E-3</v>
      </c>
      <c r="AA144" s="81">
        <v>1E-3</v>
      </c>
      <c r="AB144" s="81">
        <v>1E-3</v>
      </c>
      <c r="AC144" s="81">
        <v>1E-3</v>
      </c>
      <c r="AD144" s="81">
        <v>1E-3</v>
      </c>
      <c r="AE144" s="81">
        <v>0</v>
      </c>
      <c r="AF144" s="81">
        <v>1E-3</v>
      </c>
      <c r="AG144" s="81">
        <v>1E-3</v>
      </c>
      <c r="AH144" s="81">
        <v>1E-3</v>
      </c>
      <c r="AI144" s="81">
        <v>1</v>
      </c>
      <c r="AJ144" s="81">
        <v>1E-3</v>
      </c>
      <c r="AK144" s="81">
        <v>1E-3</v>
      </c>
      <c r="AL144" s="81">
        <v>1</v>
      </c>
      <c r="AM144" s="81">
        <v>1</v>
      </c>
      <c r="AN144" s="81">
        <v>1E-3</v>
      </c>
      <c r="AO144" s="81">
        <v>1E-3</v>
      </c>
      <c r="AP144" s="81">
        <v>1E-3</v>
      </c>
      <c r="AQ144" s="81">
        <v>1E-3</v>
      </c>
      <c r="AR144" s="81">
        <v>1E-3</v>
      </c>
      <c r="AS144" s="81">
        <v>1E-3</v>
      </c>
      <c r="AT144" s="81">
        <v>1</v>
      </c>
      <c r="AU144" s="81">
        <v>1</v>
      </c>
      <c r="AV144" s="81">
        <v>1</v>
      </c>
      <c r="AW144" s="81">
        <v>1</v>
      </c>
      <c r="AX144" s="81">
        <v>1</v>
      </c>
      <c r="AY144" s="81">
        <v>1E-3</v>
      </c>
      <c r="AZ144" s="81">
        <v>1E-3</v>
      </c>
      <c r="BA144" s="81">
        <v>1E-3</v>
      </c>
      <c r="BB144" s="81">
        <v>1E-3</v>
      </c>
      <c r="BC144" s="81">
        <v>1E-3</v>
      </c>
      <c r="BD144" s="81">
        <v>1</v>
      </c>
      <c r="BE144" s="81">
        <v>1E-3</v>
      </c>
      <c r="BF144" s="81">
        <v>1E-3</v>
      </c>
      <c r="BG144" s="81">
        <v>1E-3</v>
      </c>
      <c r="BH144" s="81">
        <v>1E-3</v>
      </c>
      <c r="BI144" s="81">
        <v>1E-3</v>
      </c>
      <c r="BJ144" s="81">
        <v>1E-3</v>
      </c>
      <c r="BK144" s="81">
        <v>1E-3</v>
      </c>
      <c r="BL144" s="81">
        <v>1E-3</v>
      </c>
      <c r="BM144" s="81">
        <v>1E-3</v>
      </c>
      <c r="BN144" s="81">
        <v>1</v>
      </c>
      <c r="BO144" s="81">
        <v>1E-3</v>
      </c>
      <c r="BP144" s="81">
        <v>1E-3</v>
      </c>
      <c r="BQ144" s="81">
        <v>1E-3</v>
      </c>
      <c r="BR144" s="81">
        <v>1E-3</v>
      </c>
      <c r="BS144" s="81">
        <v>1E-3</v>
      </c>
      <c r="BT144" s="81">
        <v>1E-3</v>
      </c>
      <c r="BU144" s="81">
        <v>1E-3</v>
      </c>
      <c r="BV144" s="81">
        <v>1E-3</v>
      </c>
      <c r="BW144" s="81">
        <v>1E-3</v>
      </c>
      <c r="BX144" s="81">
        <f t="shared" si="8"/>
        <v>1</v>
      </c>
      <c r="BY144" s="81">
        <f t="shared" si="9"/>
        <v>0</v>
      </c>
      <c r="BZ144" s="81"/>
      <c r="CA144" s="81"/>
      <c r="CB144" s="81"/>
      <c r="CC144" s="81"/>
    </row>
    <row r="145" spans="1:81" s="81" customFormat="1" ht="18.75">
      <c r="C145" s="6" t="s">
        <v>37</v>
      </c>
      <c r="D145" s="81">
        <f>D144</f>
        <v>1E-3</v>
      </c>
      <c r="E145" s="81">
        <f t="shared" ref="E145:BP145" si="232">E144</f>
        <v>1E-3</v>
      </c>
      <c r="F145" s="81">
        <f t="shared" si="232"/>
        <v>1E-3</v>
      </c>
      <c r="G145" s="81">
        <f t="shared" si="232"/>
        <v>1E-3</v>
      </c>
      <c r="H145" s="81">
        <f t="shared" si="232"/>
        <v>1E-3</v>
      </c>
      <c r="I145" s="81">
        <f t="shared" si="232"/>
        <v>1E-3</v>
      </c>
      <c r="J145" s="81">
        <f t="shared" si="232"/>
        <v>1E-3</v>
      </c>
      <c r="K145" s="81">
        <f t="shared" si="232"/>
        <v>1E-3</v>
      </c>
      <c r="L145" s="81">
        <f t="shared" si="232"/>
        <v>1E-3</v>
      </c>
      <c r="M145" s="81">
        <f t="shared" si="232"/>
        <v>1E-3</v>
      </c>
      <c r="N145" s="81">
        <f t="shared" si="232"/>
        <v>1E-3</v>
      </c>
      <c r="O145" s="81">
        <f t="shared" si="232"/>
        <v>1</v>
      </c>
      <c r="P145" s="81">
        <f t="shared" si="232"/>
        <v>1</v>
      </c>
      <c r="Q145" s="81">
        <f t="shared" si="232"/>
        <v>1</v>
      </c>
      <c r="R145" s="81">
        <f t="shared" si="232"/>
        <v>1</v>
      </c>
      <c r="S145" s="81">
        <f t="shared" si="232"/>
        <v>1</v>
      </c>
      <c r="T145" s="81">
        <f t="shared" si="232"/>
        <v>1</v>
      </c>
      <c r="U145" s="81">
        <f t="shared" si="232"/>
        <v>1</v>
      </c>
      <c r="V145" s="81">
        <f t="shared" si="232"/>
        <v>1E-3</v>
      </c>
      <c r="W145" s="81">
        <f t="shared" si="232"/>
        <v>1E-3</v>
      </c>
      <c r="X145" s="81">
        <f t="shared" si="232"/>
        <v>1</v>
      </c>
      <c r="Y145" s="81">
        <f t="shared" si="232"/>
        <v>1E-3</v>
      </c>
      <c r="Z145" s="81">
        <f t="shared" si="232"/>
        <v>1E-3</v>
      </c>
      <c r="AA145" s="81">
        <f t="shared" si="232"/>
        <v>1E-3</v>
      </c>
      <c r="AB145" s="81">
        <f t="shared" si="232"/>
        <v>1E-3</v>
      </c>
      <c r="AC145" s="81">
        <f t="shared" si="232"/>
        <v>1E-3</v>
      </c>
      <c r="AD145" s="81">
        <f t="shared" si="232"/>
        <v>1E-3</v>
      </c>
      <c r="AE145" s="81">
        <f t="shared" si="232"/>
        <v>0</v>
      </c>
      <c r="AF145" s="81">
        <f t="shared" si="232"/>
        <v>1E-3</v>
      </c>
      <c r="AG145" s="81">
        <f t="shared" si="232"/>
        <v>1E-3</v>
      </c>
      <c r="AH145" s="81">
        <f t="shared" si="232"/>
        <v>1E-3</v>
      </c>
      <c r="AI145" s="81">
        <f t="shared" si="232"/>
        <v>1</v>
      </c>
      <c r="AJ145" s="81">
        <f t="shared" si="232"/>
        <v>1E-3</v>
      </c>
      <c r="AK145" s="81">
        <f t="shared" si="232"/>
        <v>1E-3</v>
      </c>
      <c r="AL145" s="81">
        <f t="shared" si="232"/>
        <v>1</v>
      </c>
      <c r="AM145" s="81">
        <f t="shared" si="232"/>
        <v>1</v>
      </c>
      <c r="AN145" s="81">
        <f t="shared" si="232"/>
        <v>1E-3</v>
      </c>
      <c r="AO145" s="81">
        <f t="shared" si="232"/>
        <v>1E-3</v>
      </c>
      <c r="AP145" s="81">
        <f t="shared" si="232"/>
        <v>1E-3</v>
      </c>
      <c r="AQ145" s="81">
        <f t="shared" si="232"/>
        <v>1E-3</v>
      </c>
      <c r="AR145" s="81">
        <f t="shared" si="232"/>
        <v>1E-3</v>
      </c>
      <c r="AS145" s="81">
        <f t="shared" si="232"/>
        <v>1E-3</v>
      </c>
      <c r="AT145" s="81">
        <f t="shared" si="232"/>
        <v>1</v>
      </c>
      <c r="AU145" s="81">
        <f t="shared" si="232"/>
        <v>1</v>
      </c>
      <c r="AV145" s="81">
        <f t="shared" si="232"/>
        <v>1</v>
      </c>
      <c r="AW145" s="81">
        <f t="shared" si="232"/>
        <v>1</v>
      </c>
      <c r="AX145" s="81">
        <f t="shared" si="232"/>
        <v>1</v>
      </c>
      <c r="AY145" s="81">
        <f t="shared" si="232"/>
        <v>1E-3</v>
      </c>
      <c r="AZ145" s="81">
        <f t="shared" si="232"/>
        <v>1E-3</v>
      </c>
      <c r="BA145" s="81">
        <f t="shared" si="232"/>
        <v>1E-3</v>
      </c>
      <c r="BB145" s="81">
        <f t="shared" si="232"/>
        <v>1E-3</v>
      </c>
      <c r="BC145" s="81">
        <f t="shared" si="232"/>
        <v>1E-3</v>
      </c>
      <c r="BD145" s="81">
        <f t="shared" si="232"/>
        <v>1</v>
      </c>
      <c r="BE145" s="81">
        <f t="shared" si="232"/>
        <v>1E-3</v>
      </c>
      <c r="BF145" s="81">
        <f t="shared" si="232"/>
        <v>1E-3</v>
      </c>
      <c r="BG145" s="81">
        <f t="shared" si="232"/>
        <v>1E-3</v>
      </c>
      <c r="BH145" s="81">
        <f t="shared" si="232"/>
        <v>1E-3</v>
      </c>
      <c r="BI145" s="81">
        <f t="shared" si="232"/>
        <v>1E-3</v>
      </c>
      <c r="BJ145" s="81">
        <f t="shared" si="232"/>
        <v>1E-3</v>
      </c>
      <c r="BK145" s="81">
        <f t="shared" si="232"/>
        <v>1E-3</v>
      </c>
      <c r="BL145" s="81">
        <f t="shared" si="232"/>
        <v>1E-3</v>
      </c>
      <c r="BM145" s="81">
        <f t="shared" si="232"/>
        <v>1E-3</v>
      </c>
      <c r="BN145" s="81">
        <f t="shared" si="232"/>
        <v>1</v>
      </c>
      <c r="BO145" s="81">
        <f t="shared" si="232"/>
        <v>1E-3</v>
      </c>
      <c r="BP145" s="81">
        <f t="shared" si="232"/>
        <v>1E-3</v>
      </c>
      <c r="BQ145" s="81">
        <f t="shared" ref="BQ145:BW145" si="233">BQ144</f>
        <v>1E-3</v>
      </c>
      <c r="BR145" s="81">
        <f t="shared" si="233"/>
        <v>1E-3</v>
      </c>
      <c r="BS145" s="81">
        <f t="shared" si="233"/>
        <v>1E-3</v>
      </c>
      <c r="BT145" s="81">
        <f t="shared" si="233"/>
        <v>1E-3</v>
      </c>
      <c r="BU145" s="81">
        <f t="shared" si="233"/>
        <v>1E-3</v>
      </c>
      <c r="BV145" s="81">
        <f t="shared" si="233"/>
        <v>1E-3</v>
      </c>
      <c r="BW145" s="81">
        <f t="shared" si="233"/>
        <v>1E-3</v>
      </c>
      <c r="BZ145" s="81">
        <f t="shared" si="12"/>
        <v>18.053000000000022</v>
      </c>
    </row>
    <row r="146" spans="1:81" s="81" customFormat="1" ht="18.75">
      <c r="C146" s="6" t="s">
        <v>38</v>
      </c>
      <c r="D146" s="81">
        <f>D145/18.053</f>
        <v>5.5392455547554419E-5</v>
      </c>
      <c r="E146" s="81">
        <f t="shared" ref="E146:BP146" si="234">E145/18.053</f>
        <v>5.5392455547554419E-5</v>
      </c>
      <c r="F146" s="81">
        <f t="shared" si="234"/>
        <v>5.5392455547554419E-5</v>
      </c>
      <c r="G146" s="81">
        <f t="shared" si="234"/>
        <v>5.5392455547554419E-5</v>
      </c>
      <c r="H146" s="81">
        <f t="shared" si="234"/>
        <v>5.5392455547554419E-5</v>
      </c>
      <c r="I146" s="81">
        <f t="shared" si="234"/>
        <v>5.5392455547554419E-5</v>
      </c>
      <c r="J146" s="81">
        <f t="shared" si="234"/>
        <v>5.5392455547554419E-5</v>
      </c>
      <c r="K146" s="81">
        <f t="shared" si="234"/>
        <v>5.5392455547554419E-5</v>
      </c>
      <c r="L146" s="81">
        <f t="shared" si="234"/>
        <v>5.5392455547554419E-5</v>
      </c>
      <c r="M146" s="81">
        <f t="shared" si="234"/>
        <v>5.5392455547554419E-5</v>
      </c>
      <c r="N146" s="81">
        <f t="shared" si="234"/>
        <v>5.5392455547554419E-5</v>
      </c>
      <c r="O146" s="81">
        <f t="shared" si="234"/>
        <v>5.5392455547554419E-2</v>
      </c>
      <c r="P146" s="81">
        <f t="shared" si="234"/>
        <v>5.5392455547554419E-2</v>
      </c>
      <c r="Q146" s="81">
        <f t="shared" si="234"/>
        <v>5.5392455547554419E-2</v>
      </c>
      <c r="R146" s="81">
        <f t="shared" si="234"/>
        <v>5.5392455547554419E-2</v>
      </c>
      <c r="S146" s="81">
        <f t="shared" si="234"/>
        <v>5.5392455547554419E-2</v>
      </c>
      <c r="T146" s="81">
        <f t="shared" si="234"/>
        <v>5.5392455547554419E-2</v>
      </c>
      <c r="U146" s="81">
        <f t="shared" si="234"/>
        <v>5.5392455547554419E-2</v>
      </c>
      <c r="V146" s="81">
        <f t="shared" si="234"/>
        <v>5.5392455547554419E-5</v>
      </c>
      <c r="W146" s="81">
        <f t="shared" si="234"/>
        <v>5.5392455547554419E-5</v>
      </c>
      <c r="X146" s="81">
        <f t="shared" si="234"/>
        <v>5.5392455547554419E-2</v>
      </c>
      <c r="Y146" s="81">
        <f t="shared" si="234"/>
        <v>5.5392455547554419E-5</v>
      </c>
      <c r="Z146" s="81">
        <f t="shared" si="234"/>
        <v>5.5392455547554419E-5</v>
      </c>
      <c r="AA146" s="81">
        <f t="shared" si="234"/>
        <v>5.5392455547554419E-5</v>
      </c>
      <c r="AB146" s="81">
        <f t="shared" si="234"/>
        <v>5.5392455547554419E-5</v>
      </c>
      <c r="AC146" s="81">
        <f t="shared" si="234"/>
        <v>5.5392455547554419E-5</v>
      </c>
      <c r="AD146" s="81">
        <f t="shared" si="234"/>
        <v>5.5392455547554419E-5</v>
      </c>
      <c r="AE146" s="81">
        <f t="shared" si="234"/>
        <v>0</v>
      </c>
      <c r="AF146" s="81">
        <f t="shared" si="234"/>
        <v>5.5392455547554419E-5</v>
      </c>
      <c r="AG146" s="81">
        <f t="shared" si="234"/>
        <v>5.5392455547554419E-5</v>
      </c>
      <c r="AH146" s="81">
        <f t="shared" si="234"/>
        <v>5.5392455547554419E-5</v>
      </c>
      <c r="AI146" s="81">
        <f t="shared" si="234"/>
        <v>5.5392455547554419E-2</v>
      </c>
      <c r="AJ146" s="81">
        <f t="shared" si="234"/>
        <v>5.5392455547554419E-5</v>
      </c>
      <c r="AK146" s="81">
        <f t="shared" si="234"/>
        <v>5.5392455547554419E-5</v>
      </c>
      <c r="AL146" s="81">
        <f t="shared" si="234"/>
        <v>5.5392455547554419E-2</v>
      </c>
      <c r="AM146" s="81">
        <f t="shared" si="234"/>
        <v>5.5392455547554419E-2</v>
      </c>
      <c r="AN146" s="81">
        <f t="shared" si="234"/>
        <v>5.5392455547554419E-5</v>
      </c>
      <c r="AO146" s="81">
        <f t="shared" si="234"/>
        <v>5.5392455547554419E-5</v>
      </c>
      <c r="AP146" s="81">
        <f t="shared" si="234"/>
        <v>5.5392455547554419E-5</v>
      </c>
      <c r="AQ146" s="81">
        <f t="shared" si="234"/>
        <v>5.5392455547554419E-5</v>
      </c>
      <c r="AR146" s="81">
        <f t="shared" si="234"/>
        <v>5.5392455547554419E-5</v>
      </c>
      <c r="AS146" s="81">
        <f t="shared" si="234"/>
        <v>5.5392455547554419E-5</v>
      </c>
      <c r="AT146" s="81">
        <f t="shared" si="234"/>
        <v>5.5392455547554419E-2</v>
      </c>
      <c r="AU146" s="81">
        <f t="shared" si="234"/>
        <v>5.5392455547554419E-2</v>
      </c>
      <c r="AV146" s="81">
        <f t="shared" si="234"/>
        <v>5.5392455547554419E-2</v>
      </c>
      <c r="AW146" s="81">
        <f t="shared" si="234"/>
        <v>5.5392455547554419E-2</v>
      </c>
      <c r="AX146" s="81">
        <f t="shared" si="234"/>
        <v>5.5392455547554419E-2</v>
      </c>
      <c r="AY146" s="81">
        <f t="shared" si="234"/>
        <v>5.5392455547554419E-5</v>
      </c>
      <c r="AZ146" s="81">
        <f t="shared" si="234"/>
        <v>5.5392455547554419E-5</v>
      </c>
      <c r="BA146" s="81">
        <f t="shared" si="234"/>
        <v>5.5392455547554419E-5</v>
      </c>
      <c r="BB146" s="81">
        <f t="shared" si="234"/>
        <v>5.5392455547554419E-5</v>
      </c>
      <c r="BC146" s="81">
        <f t="shared" si="234"/>
        <v>5.5392455547554419E-5</v>
      </c>
      <c r="BD146" s="81">
        <f t="shared" si="234"/>
        <v>5.5392455547554419E-2</v>
      </c>
      <c r="BE146" s="81">
        <f t="shared" si="234"/>
        <v>5.5392455547554419E-5</v>
      </c>
      <c r="BF146" s="81">
        <f t="shared" si="234"/>
        <v>5.5392455547554419E-5</v>
      </c>
      <c r="BG146" s="81">
        <f t="shared" si="234"/>
        <v>5.5392455547554419E-5</v>
      </c>
      <c r="BH146" s="81">
        <f t="shared" si="234"/>
        <v>5.5392455547554419E-5</v>
      </c>
      <c r="BI146" s="81">
        <f t="shared" si="234"/>
        <v>5.5392455547554419E-5</v>
      </c>
      <c r="BJ146" s="81">
        <f t="shared" si="234"/>
        <v>5.5392455547554419E-5</v>
      </c>
      <c r="BK146" s="81">
        <f t="shared" si="234"/>
        <v>5.5392455547554419E-5</v>
      </c>
      <c r="BL146" s="81">
        <f t="shared" si="234"/>
        <v>5.5392455547554419E-5</v>
      </c>
      <c r="BM146" s="81">
        <f t="shared" si="234"/>
        <v>5.5392455547554419E-5</v>
      </c>
      <c r="BN146" s="81">
        <f t="shared" si="234"/>
        <v>5.5392455547554419E-2</v>
      </c>
      <c r="BO146" s="81">
        <f t="shared" si="234"/>
        <v>5.5392455547554419E-5</v>
      </c>
      <c r="BP146" s="81">
        <f t="shared" si="234"/>
        <v>5.5392455547554419E-5</v>
      </c>
      <c r="BQ146" s="81">
        <f t="shared" ref="BQ146:BW146" si="235">BQ145/18.053</f>
        <v>5.5392455547554419E-5</v>
      </c>
      <c r="BR146" s="81">
        <f t="shared" si="235"/>
        <v>5.5392455547554419E-5</v>
      </c>
      <c r="BS146" s="81">
        <f t="shared" si="235"/>
        <v>5.5392455547554419E-5</v>
      </c>
      <c r="BT146" s="81">
        <f t="shared" si="235"/>
        <v>5.5392455547554419E-5</v>
      </c>
      <c r="BU146" s="81">
        <f t="shared" si="235"/>
        <v>5.5392455547554419E-5</v>
      </c>
      <c r="BV146" s="81">
        <f t="shared" si="235"/>
        <v>5.5392455547554419E-5</v>
      </c>
      <c r="BW146" s="81">
        <f t="shared" si="235"/>
        <v>5.5392455547554419E-5</v>
      </c>
    </row>
    <row r="147" spans="1:81" s="81" customFormat="1" ht="18.75">
      <c r="C147" s="6" t="s">
        <v>39</v>
      </c>
      <c r="D147" s="81">
        <f>LN(D146)</f>
        <v>-9.8010671549366588</v>
      </c>
      <c r="E147" s="81">
        <f t="shared" ref="E147:BP147" si="236">LN(E146)</f>
        <v>-9.8010671549366588</v>
      </c>
      <c r="F147" s="81">
        <f t="shared" si="236"/>
        <v>-9.8010671549366588</v>
      </c>
      <c r="G147" s="81">
        <f t="shared" si="236"/>
        <v>-9.8010671549366588</v>
      </c>
      <c r="H147" s="81">
        <f t="shared" si="236"/>
        <v>-9.8010671549366588</v>
      </c>
      <c r="I147" s="81">
        <f t="shared" si="236"/>
        <v>-9.8010671549366588</v>
      </c>
      <c r="J147" s="81">
        <f t="shared" si="236"/>
        <v>-9.8010671549366588</v>
      </c>
      <c r="K147" s="81">
        <f t="shared" si="236"/>
        <v>-9.8010671549366588</v>
      </c>
      <c r="L147" s="81">
        <f t="shared" si="236"/>
        <v>-9.8010671549366588</v>
      </c>
      <c r="M147" s="81">
        <f t="shared" si="236"/>
        <v>-9.8010671549366588</v>
      </c>
      <c r="N147" s="81">
        <f t="shared" si="236"/>
        <v>-9.8010671549366588</v>
      </c>
      <c r="O147" s="81">
        <f t="shared" si="236"/>
        <v>-2.8933118759545211</v>
      </c>
      <c r="P147" s="81">
        <f t="shared" si="236"/>
        <v>-2.8933118759545211</v>
      </c>
      <c r="Q147" s="81">
        <f t="shared" si="236"/>
        <v>-2.8933118759545211</v>
      </c>
      <c r="R147" s="81">
        <f t="shared" si="236"/>
        <v>-2.8933118759545211</v>
      </c>
      <c r="S147" s="81">
        <f t="shared" si="236"/>
        <v>-2.8933118759545211</v>
      </c>
      <c r="T147" s="81">
        <f t="shared" si="236"/>
        <v>-2.8933118759545211</v>
      </c>
      <c r="U147" s="81">
        <f t="shared" si="236"/>
        <v>-2.8933118759545211</v>
      </c>
      <c r="V147" s="81">
        <f t="shared" si="236"/>
        <v>-9.8010671549366588</v>
      </c>
      <c r="W147" s="81">
        <f t="shared" si="236"/>
        <v>-9.8010671549366588</v>
      </c>
      <c r="X147" s="81">
        <f t="shared" si="236"/>
        <v>-2.8933118759545211</v>
      </c>
      <c r="Y147" s="81">
        <f t="shared" si="236"/>
        <v>-9.8010671549366588</v>
      </c>
      <c r="Z147" s="81">
        <f t="shared" si="236"/>
        <v>-9.8010671549366588</v>
      </c>
      <c r="AA147" s="81">
        <f t="shared" si="236"/>
        <v>-9.8010671549366588</v>
      </c>
      <c r="AB147" s="81">
        <f t="shared" si="236"/>
        <v>-9.8010671549366588</v>
      </c>
      <c r="AC147" s="81">
        <f t="shared" si="236"/>
        <v>-9.8010671549366588</v>
      </c>
      <c r="AD147" s="81">
        <f t="shared" si="236"/>
        <v>-9.8010671549366588</v>
      </c>
      <c r="AE147" s="81">
        <v>0</v>
      </c>
      <c r="AF147" s="81">
        <f t="shared" si="236"/>
        <v>-9.8010671549366588</v>
      </c>
      <c r="AG147" s="81">
        <f t="shared" si="236"/>
        <v>-9.8010671549366588</v>
      </c>
      <c r="AH147" s="81">
        <f t="shared" si="236"/>
        <v>-9.8010671549366588</v>
      </c>
      <c r="AI147" s="81">
        <f t="shared" si="236"/>
        <v>-2.8933118759545211</v>
      </c>
      <c r="AJ147" s="81">
        <f t="shared" si="236"/>
        <v>-9.8010671549366588</v>
      </c>
      <c r="AK147" s="81">
        <f t="shared" si="236"/>
        <v>-9.8010671549366588</v>
      </c>
      <c r="AL147" s="81">
        <f t="shared" si="236"/>
        <v>-2.8933118759545211</v>
      </c>
      <c r="AM147" s="81">
        <f t="shared" si="236"/>
        <v>-2.8933118759545211</v>
      </c>
      <c r="AN147" s="81">
        <f t="shared" si="236"/>
        <v>-9.8010671549366588</v>
      </c>
      <c r="AO147" s="81">
        <f t="shared" si="236"/>
        <v>-9.8010671549366588</v>
      </c>
      <c r="AP147" s="81">
        <f t="shared" si="236"/>
        <v>-9.8010671549366588</v>
      </c>
      <c r="AQ147" s="81">
        <f t="shared" si="236"/>
        <v>-9.8010671549366588</v>
      </c>
      <c r="AR147" s="81">
        <f t="shared" si="236"/>
        <v>-9.8010671549366588</v>
      </c>
      <c r="AS147" s="81">
        <f t="shared" si="236"/>
        <v>-9.8010671549366588</v>
      </c>
      <c r="AT147" s="81">
        <f t="shared" si="236"/>
        <v>-2.8933118759545211</v>
      </c>
      <c r="AU147" s="81">
        <f t="shared" si="236"/>
        <v>-2.8933118759545211</v>
      </c>
      <c r="AV147" s="81">
        <f t="shared" si="236"/>
        <v>-2.8933118759545211</v>
      </c>
      <c r="AW147" s="81">
        <f t="shared" si="236"/>
        <v>-2.8933118759545211</v>
      </c>
      <c r="AX147" s="81">
        <f t="shared" si="236"/>
        <v>-2.8933118759545211</v>
      </c>
      <c r="AY147" s="81">
        <f t="shared" si="236"/>
        <v>-9.8010671549366588</v>
      </c>
      <c r="AZ147" s="81">
        <f t="shared" si="236"/>
        <v>-9.8010671549366588</v>
      </c>
      <c r="BA147" s="81">
        <f t="shared" si="236"/>
        <v>-9.8010671549366588</v>
      </c>
      <c r="BB147" s="81">
        <f t="shared" si="236"/>
        <v>-9.8010671549366588</v>
      </c>
      <c r="BC147" s="81">
        <f t="shared" si="236"/>
        <v>-9.8010671549366588</v>
      </c>
      <c r="BD147" s="81">
        <f t="shared" si="236"/>
        <v>-2.8933118759545211</v>
      </c>
      <c r="BE147" s="81">
        <f t="shared" si="236"/>
        <v>-9.8010671549366588</v>
      </c>
      <c r="BF147" s="81">
        <f t="shared" si="236"/>
        <v>-9.8010671549366588</v>
      </c>
      <c r="BG147" s="81">
        <f t="shared" si="236"/>
        <v>-9.8010671549366588</v>
      </c>
      <c r="BH147" s="81">
        <f t="shared" si="236"/>
        <v>-9.8010671549366588</v>
      </c>
      <c r="BI147" s="81">
        <f t="shared" si="236"/>
        <v>-9.8010671549366588</v>
      </c>
      <c r="BJ147" s="81">
        <f t="shared" si="236"/>
        <v>-9.8010671549366588</v>
      </c>
      <c r="BK147" s="81">
        <f t="shared" si="236"/>
        <v>-9.8010671549366588</v>
      </c>
      <c r="BL147" s="81">
        <f t="shared" si="236"/>
        <v>-9.8010671549366588</v>
      </c>
      <c r="BM147" s="81">
        <f t="shared" si="236"/>
        <v>-9.8010671549366588</v>
      </c>
      <c r="BN147" s="81">
        <f t="shared" si="236"/>
        <v>-2.8933118759545211</v>
      </c>
      <c r="BO147" s="81">
        <f t="shared" si="236"/>
        <v>-9.8010671549366588</v>
      </c>
      <c r="BP147" s="81">
        <f t="shared" si="236"/>
        <v>-9.8010671549366588</v>
      </c>
      <c r="BQ147" s="81">
        <f t="shared" ref="BQ147:BW147" si="237">LN(BQ146)</f>
        <v>-9.8010671549366588</v>
      </c>
      <c r="BR147" s="81">
        <f t="shared" si="237"/>
        <v>-9.8010671549366588</v>
      </c>
      <c r="BS147" s="81">
        <f t="shared" si="237"/>
        <v>-9.8010671549366588</v>
      </c>
      <c r="BT147" s="81">
        <f t="shared" si="237"/>
        <v>-9.8010671549366588</v>
      </c>
      <c r="BU147" s="81">
        <f t="shared" si="237"/>
        <v>-9.8010671549366588</v>
      </c>
      <c r="BV147" s="81">
        <f t="shared" si="237"/>
        <v>-9.8010671549366588</v>
      </c>
      <c r="BW147" s="81">
        <f t="shared" si="237"/>
        <v>-9.8010671549366588</v>
      </c>
    </row>
    <row r="148" spans="1:81" s="81" customFormat="1">
      <c r="C148" s="6" t="s">
        <v>244</v>
      </c>
      <c r="D148" s="81">
        <f>-D146*D147</f>
        <v>5.4290517669842455E-4</v>
      </c>
      <c r="E148" s="81">
        <f t="shared" ref="E148:BP148" si="238">-E146*E147</f>
        <v>5.4290517669842455E-4</v>
      </c>
      <c r="F148" s="81">
        <f t="shared" si="238"/>
        <v>5.4290517669842455E-4</v>
      </c>
      <c r="G148" s="81">
        <f t="shared" si="238"/>
        <v>5.4290517669842455E-4</v>
      </c>
      <c r="H148" s="81">
        <f t="shared" si="238"/>
        <v>5.4290517669842455E-4</v>
      </c>
      <c r="I148" s="81">
        <f t="shared" si="238"/>
        <v>5.4290517669842455E-4</v>
      </c>
      <c r="J148" s="81">
        <f t="shared" si="238"/>
        <v>5.4290517669842455E-4</v>
      </c>
      <c r="K148" s="81">
        <f t="shared" si="238"/>
        <v>5.4290517669842455E-4</v>
      </c>
      <c r="L148" s="81">
        <f t="shared" si="238"/>
        <v>5.4290517669842455E-4</v>
      </c>
      <c r="M148" s="81">
        <f t="shared" si="238"/>
        <v>5.4290517669842455E-4</v>
      </c>
      <c r="N148" s="81">
        <f t="shared" si="238"/>
        <v>5.4290517669842455E-4</v>
      </c>
      <c r="O148" s="81">
        <f t="shared" si="238"/>
        <v>0.16026764947402208</v>
      </c>
      <c r="P148" s="81">
        <f t="shared" si="238"/>
        <v>0.16026764947402208</v>
      </c>
      <c r="Q148" s="81">
        <f t="shared" si="238"/>
        <v>0.16026764947402208</v>
      </c>
      <c r="R148" s="81">
        <f t="shared" si="238"/>
        <v>0.16026764947402208</v>
      </c>
      <c r="S148" s="81">
        <f t="shared" si="238"/>
        <v>0.16026764947402208</v>
      </c>
      <c r="T148" s="81">
        <f t="shared" si="238"/>
        <v>0.16026764947402208</v>
      </c>
      <c r="U148" s="81">
        <f t="shared" si="238"/>
        <v>0.16026764947402208</v>
      </c>
      <c r="V148" s="81">
        <f t="shared" si="238"/>
        <v>5.4290517669842455E-4</v>
      </c>
      <c r="W148" s="81">
        <f t="shared" si="238"/>
        <v>5.4290517669842455E-4</v>
      </c>
      <c r="X148" s="81">
        <f t="shared" si="238"/>
        <v>0.16026764947402208</v>
      </c>
      <c r="Y148" s="81">
        <f t="shared" si="238"/>
        <v>5.4290517669842455E-4</v>
      </c>
      <c r="Z148" s="81">
        <f t="shared" si="238"/>
        <v>5.4290517669842455E-4</v>
      </c>
      <c r="AA148" s="81">
        <f t="shared" si="238"/>
        <v>5.4290517669842455E-4</v>
      </c>
      <c r="AB148" s="81">
        <f t="shared" si="238"/>
        <v>5.4290517669842455E-4</v>
      </c>
      <c r="AC148" s="81">
        <f t="shared" si="238"/>
        <v>5.4290517669842455E-4</v>
      </c>
      <c r="AD148" s="81">
        <f t="shared" si="238"/>
        <v>5.4290517669842455E-4</v>
      </c>
      <c r="AE148" s="81">
        <f t="shared" si="238"/>
        <v>0</v>
      </c>
      <c r="AF148" s="81">
        <f t="shared" si="238"/>
        <v>5.4290517669842455E-4</v>
      </c>
      <c r="AG148" s="81">
        <f t="shared" si="238"/>
        <v>5.4290517669842455E-4</v>
      </c>
      <c r="AH148" s="81">
        <f t="shared" si="238"/>
        <v>5.4290517669842455E-4</v>
      </c>
      <c r="AI148" s="81">
        <f t="shared" si="238"/>
        <v>0.16026764947402208</v>
      </c>
      <c r="AJ148" s="81">
        <f t="shared" si="238"/>
        <v>5.4290517669842455E-4</v>
      </c>
      <c r="AK148" s="81">
        <f t="shared" si="238"/>
        <v>5.4290517669842455E-4</v>
      </c>
      <c r="AL148" s="81">
        <f t="shared" si="238"/>
        <v>0.16026764947402208</v>
      </c>
      <c r="AM148" s="81">
        <f t="shared" si="238"/>
        <v>0.16026764947402208</v>
      </c>
      <c r="AN148" s="81">
        <f t="shared" si="238"/>
        <v>5.4290517669842455E-4</v>
      </c>
      <c r="AO148" s="81">
        <f t="shared" si="238"/>
        <v>5.4290517669842455E-4</v>
      </c>
      <c r="AP148" s="81">
        <f t="shared" si="238"/>
        <v>5.4290517669842455E-4</v>
      </c>
      <c r="AQ148" s="81">
        <f t="shared" si="238"/>
        <v>5.4290517669842455E-4</v>
      </c>
      <c r="AR148" s="81">
        <f t="shared" si="238"/>
        <v>5.4290517669842455E-4</v>
      </c>
      <c r="AS148" s="81">
        <f t="shared" si="238"/>
        <v>5.4290517669842455E-4</v>
      </c>
      <c r="AT148" s="81">
        <f t="shared" si="238"/>
        <v>0.16026764947402208</v>
      </c>
      <c r="AU148" s="81">
        <f t="shared" si="238"/>
        <v>0.16026764947402208</v>
      </c>
      <c r="AV148" s="81">
        <f t="shared" si="238"/>
        <v>0.16026764947402208</v>
      </c>
      <c r="AW148" s="81">
        <f t="shared" si="238"/>
        <v>0.16026764947402208</v>
      </c>
      <c r="AX148" s="81">
        <f t="shared" si="238"/>
        <v>0.16026764947402208</v>
      </c>
      <c r="AY148" s="81">
        <f t="shared" si="238"/>
        <v>5.4290517669842455E-4</v>
      </c>
      <c r="AZ148" s="81">
        <f t="shared" si="238"/>
        <v>5.4290517669842455E-4</v>
      </c>
      <c r="BA148" s="81">
        <f t="shared" si="238"/>
        <v>5.4290517669842455E-4</v>
      </c>
      <c r="BB148" s="81">
        <f t="shared" si="238"/>
        <v>5.4290517669842455E-4</v>
      </c>
      <c r="BC148" s="81">
        <f t="shared" si="238"/>
        <v>5.4290517669842455E-4</v>
      </c>
      <c r="BD148" s="81">
        <f t="shared" si="238"/>
        <v>0.16026764947402208</v>
      </c>
      <c r="BE148" s="81">
        <f t="shared" si="238"/>
        <v>5.4290517669842455E-4</v>
      </c>
      <c r="BF148" s="81">
        <f t="shared" si="238"/>
        <v>5.4290517669842455E-4</v>
      </c>
      <c r="BG148" s="81">
        <f t="shared" si="238"/>
        <v>5.4290517669842455E-4</v>
      </c>
      <c r="BH148" s="81">
        <f t="shared" si="238"/>
        <v>5.4290517669842455E-4</v>
      </c>
      <c r="BI148" s="81">
        <f t="shared" si="238"/>
        <v>5.4290517669842455E-4</v>
      </c>
      <c r="BJ148" s="81">
        <f t="shared" si="238"/>
        <v>5.4290517669842455E-4</v>
      </c>
      <c r="BK148" s="81">
        <f t="shared" si="238"/>
        <v>5.4290517669842455E-4</v>
      </c>
      <c r="BL148" s="81">
        <f t="shared" si="238"/>
        <v>5.4290517669842455E-4</v>
      </c>
      <c r="BM148" s="81">
        <f t="shared" si="238"/>
        <v>5.4290517669842455E-4</v>
      </c>
      <c r="BN148" s="81">
        <f t="shared" si="238"/>
        <v>0.16026764947402208</v>
      </c>
      <c r="BO148" s="81">
        <f t="shared" si="238"/>
        <v>5.4290517669842455E-4</v>
      </c>
      <c r="BP148" s="81">
        <f t="shared" si="238"/>
        <v>5.4290517669842455E-4</v>
      </c>
      <c r="BQ148" s="81">
        <f t="shared" ref="BQ148:BW148" si="239">-BQ146*BQ147</f>
        <v>5.4290517669842455E-4</v>
      </c>
      <c r="BR148" s="81">
        <f t="shared" si="239"/>
        <v>5.4290517669842455E-4</v>
      </c>
      <c r="BS148" s="81">
        <f t="shared" si="239"/>
        <v>5.4290517669842455E-4</v>
      </c>
      <c r="BT148" s="81">
        <f t="shared" si="239"/>
        <v>5.4290517669842455E-4</v>
      </c>
      <c r="BU148" s="81">
        <f t="shared" si="239"/>
        <v>5.4290517669842455E-4</v>
      </c>
      <c r="BV148" s="81">
        <f t="shared" si="239"/>
        <v>5.4290517669842455E-4</v>
      </c>
      <c r="BW148" s="81">
        <f t="shared" si="239"/>
        <v>5.4290517669842455E-4</v>
      </c>
      <c r="CA148" s="81">
        <f t="shared" si="213"/>
        <v>2.9135916648974138</v>
      </c>
      <c r="CB148" s="81">
        <f t="shared" si="214"/>
        <v>0.68127641132073768</v>
      </c>
      <c r="CC148" s="81">
        <f t="shared" si="215"/>
        <v>6.6841301444387172E-2</v>
      </c>
    </row>
    <row r="149" spans="1:81" ht="28.5">
      <c r="A149" s="81"/>
      <c r="B149" s="92" t="s">
        <v>104</v>
      </c>
      <c r="C149" s="92" t="s">
        <v>54</v>
      </c>
      <c r="D149" s="81">
        <v>2</v>
      </c>
      <c r="E149" s="81">
        <v>1</v>
      </c>
      <c r="F149" s="81">
        <v>2</v>
      </c>
      <c r="G149" s="81">
        <v>2</v>
      </c>
      <c r="H149" s="81">
        <v>2</v>
      </c>
      <c r="I149" s="81">
        <v>2</v>
      </c>
      <c r="J149" s="81">
        <v>2</v>
      </c>
      <c r="K149" s="81">
        <v>2</v>
      </c>
      <c r="L149" s="81">
        <v>1E-3</v>
      </c>
      <c r="M149" s="81">
        <v>2</v>
      </c>
      <c r="N149" s="81">
        <v>2</v>
      </c>
      <c r="O149" s="81">
        <v>2</v>
      </c>
      <c r="P149" s="81">
        <v>1</v>
      </c>
      <c r="Q149" s="81">
        <v>1</v>
      </c>
      <c r="R149" s="81">
        <v>1</v>
      </c>
      <c r="S149" s="81">
        <v>1</v>
      </c>
      <c r="T149" s="81">
        <v>1</v>
      </c>
      <c r="U149" s="81">
        <v>2</v>
      </c>
      <c r="V149" s="81">
        <v>1E-3</v>
      </c>
      <c r="W149" s="81">
        <v>1</v>
      </c>
      <c r="X149" s="81">
        <v>2</v>
      </c>
      <c r="Y149" s="81">
        <v>2</v>
      </c>
      <c r="Z149" s="81">
        <v>2</v>
      </c>
      <c r="AA149" s="81">
        <v>1E-3</v>
      </c>
      <c r="AB149" s="81">
        <v>1</v>
      </c>
      <c r="AC149" s="81">
        <v>2</v>
      </c>
      <c r="AD149" s="81">
        <v>1</v>
      </c>
      <c r="AE149" s="81">
        <v>1</v>
      </c>
      <c r="AF149" s="81">
        <v>1</v>
      </c>
      <c r="AG149" s="81">
        <v>4</v>
      </c>
      <c r="AH149" s="81">
        <v>1</v>
      </c>
      <c r="AI149" s="81">
        <v>2</v>
      </c>
      <c r="AJ149" s="81">
        <v>2</v>
      </c>
      <c r="AK149" s="81">
        <v>2</v>
      </c>
      <c r="AL149" s="81">
        <v>4</v>
      </c>
      <c r="AM149" s="81">
        <v>1</v>
      </c>
      <c r="AN149" s="81">
        <v>2</v>
      </c>
      <c r="AO149" s="81">
        <v>1</v>
      </c>
      <c r="AP149" s="81">
        <v>2</v>
      </c>
      <c r="AQ149" s="81">
        <v>1E-3</v>
      </c>
      <c r="AR149" s="81">
        <v>1E-3</v>
      </c>
      <c r="AS149" s="81">
        <v>1E-3</v>
      </c>
      <c r="AT149" s="81">
        <v>1</v>
      </c>
      <c r="AU149" s="81">
        <v>1</v>
      </c>
      <c r="AV149" s="81">
        <v>1</v>
      </c>
      <c r="AW149" s="81">
        <v>1</v>
      </c>
      <c r="AX149" s="81">
        <v>1</v>
      </c>
      <c r="AY149" s="81">
        <v>1E-3</v>
      </c>
      <c r="AZ149" s="81">
        <v>1E-3</v>
      </c>
      <c r="BA149" s="81">
        <v>1E-3</v>
      </c>
      <c r="BB149" s="81">
        <v>1E-3</v>
      </c>
      <c r="BC149" s="81">
        <v>1E-3</v>
      </c>
      <c r="BD149" s="81">
        <v>1</v>
      </c>
      <c r="BE149" s="81">
        <v>1E-3</v>
      </c>
      <c r="BF149" s="81">
        <v>1E-3</v>
      </c>
      <c r="BG149" s="81">
        <v>1E-3</v>
      </c>
      <c r="BH149" s="81">
        <v>1</v>
      </c>
      <c r="BI149" s="81">
        <v>1</v>
      </c>
      <c r="BJ149" s="81">
        <v>1E-3</v>
      </c>
      <c r="BK149" s="81">
        <v>1E-3</v>
      </c>
      <c r="BL149" s="81">
        <v>1E-3</v>
      </c>
      <c r="BM149" s="81">
        <v>1E-3</v>
      </c>
      <c r="BN149" s="81">
        <v>4</v>
      </c>
      <c r="BO149" s="81">
        <v>1</v>
      </c>
      <c r="BP149" s="81">
        <v>1E-3</v>
      </c>
      <c r="BQ149" s="81">
        <v>1</v>
      </c>
      <c r="BR149" s="81">
        <v>1</v>
      </c>
      <c r="BS149" s="81">
        <v>1</v>
      </c>
      <c r="BT149" s="81">
        <v>2</v>
      </c>
      <c r="BU149" s="81">
        <v>1</v>
      </c>
      <c r="BV149" s="81">
        <v>1</v>
      </c>
      <c r="BW149" s="81">
        <v>1</v>
      </c>
      <c r="BX149" s="81">
        <f t="shared" si="8"/>
        <v>4</v>
      </c>
      <c r="BY149" s="81">
        <f t="shared" si="9"/>
        <v>1E-3</v>
      </c>
      <c r="BZ149" s="81"/>
      <c r="CA149" s="81"/>
      <c r="CB149" s="81"/>
      <c r="CC149" s="81"/>
    </row>
    <row r="150" spans="1:81" ht="18.75">
      <c r="C150" s="6" t="s">
        <v>37</v>
      </c>
      <c r="D150">
        <f>(D149-0.001)/3.999</f>
        <v>0.49987496874218557</v>
      </c>
      <c r="E150" s="81">
        <f t="shared" ref="E150:BP150" si="240">(E149-0.001)/3.999</f>
        <v>0.24981245311327832</v>
      </c>
      <c r="F150" s="81">
        <f t="shared" si="240"/>
        <v>0.49987496874218557</v>
      </c>
      <c r="G150" s="81">
        <f t="shared" si="240"/>
        <v>0.49987496874218557</v>
      </c>
      <c r="H150" s="81">
        <f t="shared" si="240"/>
        <v>0.49987496874218557</v>
      </c>
      <c r="I150" s="81">
        <f t="shared" si="240"/>
        <v>0.49987496874218557</v>
      </c>
      <c r="J150" s="81">
        <f t="shared" si="240"/>
        <v>0.49987496874218557</v>
      </c>
      <c r="K150" s="81">
        <f t="shared" si="240"/>
        <v>0.49987496874218557</v>
      </c>
      <c r="L150" s="81">
        <f t="shared" si="240"/>
        <v>0</v>
      </c>
      <c r="M150" s="81">
        <f t="shared" si="240"/>
        <v>0.49987496874218557</v>
      </c>
      <c r="N150" s="81">
        <f t="shared" si="240"/>
        <v>0.49987496874218557</v>
      </c>
      <c r="O150" s="81">
        <f t="shared" si="240"/>
        <v>0.49987496874218557</v>
      </c>
      <c r="P150" s="81">
        <f t="shared" si="240"/>
        <v>0.24981245311327832</v>
      </c>
      <c r="Q150" s="81">
        <f t="shared" si="240"/>
        <v>0.24981245311327832</v>
      </c>
      <c r="R150" s="81">
        <f t="shared" si="240"/>
        <v>0.24981245311327832</v>
      </c>
      <c r="S150" s="81">
        <f t="shared" si="240"/>
        <v>0.24981245311327832</v>
      </c>
      <c r="T150" s="81">
        <f t="shared" si="240"/>
        <v>0.24981245311327832</v>
      </c>
      <c r="U150" s="81">
        <f t="shared" si="240"/>
        <v>0.49987496874218557</v>
      </c>
      <c r="V150" s="81">
        <f t="shared" si="240"/>
        <v>0</v>
      </c>
      <c r="W150" s="81">
        <f t="shared" si="240"/>
        <v>0.24981245311327832</v>
      </c>
      <c r="X150" s="81">
        <f t="shared" si="240"/>
        <v>0.49987496874218557</v>
      </c>
      <c r="Y150" s="81">
        <f t="shared" si="240"/>
        <v>0.49987496874218557</v>
      </c>
      <c r="Z150" s="81">
        <f t="shared" si="240"/>
        <v>0.49987496874218557</v>
      </c>
      <c r="AA150" s="81">
        <f t="shared" si="240"/>
        <v>0</v>
      </c>
      <c r="AB150" s="81">
        <f t="shared" si="240"/>
        <v>0.24981245311327832</v>
      </c>
      <c r="AC150" s="81">
        <f t="shared" si="240"/>
        <v>0.49987496874218557</v>
      </c>
      <c r="AD150" s="81">
        <f t="shared" si="240"/>
        <v>0.24981245311327832</v>
      </c>
      <c r="AE150" s="81">
        <f t="shared" si="240"/>
        <v>0.24981245311327832</v>
      </c>
      <c r="AF150" s="81">
        <f t="shared" si="240"/>
        <v>0.24981245311327832</v>
      </c>
      <c r="AG150" s="81">
        <f t="shared" si="240"/>
        <v>1</v>
      </c>
      <c r="AH150" s="81">
        <f t="shared" si="240"/>
        <v>0.24981245311327832</v>
      </c>
      <c r="AI150" s="81">
        <f t="shared" si="240"/>
        <v>0.49987496874218557</v>
      </c>
      <c r="AJ150" s="81">
        <f t="shared" si="240"/>
        <v>0.49987496874218557</v>
      </c>
      <c r="AK150" s="81">
        <f t="shared" si="240"/>
        <v>0.49987496874218557</v>
      </c>
      <c r="AL150" s="81">
        <f t="shared" si="240"/>
        <v>1</v>
      </c>
      <c r="AM150" s="81">
        <f t="shared" si="240"/>
        <v>0.24981245311327832</v>
      </c>
      <c r="AN150" s="81">
        <f t="shared" si="240"/>
        <v>0.49987496874218557</v>
      </c>
      <c r="AO150" s="81">
        <f t="shared" si="240"/>
        <v>0.24981245311327832</v>
      </c>
      <c r="AP150" s="81">
        <f t="shared" si="240"/>
        <v>0.49987496874218557</v>
      </c>
      <c r="AQ150" s="81">
        <f t="shared" si="240"/>
        <v>0</v>
      </c>
      <c r="AR150" s="81">
        <f t="shared" si="240"/>
        <v>0</v>
      </c>
      <c r="AS150" s="81">
        <f t="shared" si="240"/>
        <v>0</v>
      </c>
      <c r="AT150" s="81">
        <f t="shared" si="240"/>
        <v>0.24981245311327832</v>
      </c>
      <c r="AU150" s="81">
        <f t="shared" si="240"/>
        <v>0.24981245311327832</v>
      </c>
      <c r="AV150" s="81">
        <f t="shared" si="240"/>
        <v>0.24981245311327832</v>
      </c>
      <c r="AW150" s="81">
        <f t="shared" si="240"/>
        <v>0.24981245311327832</v>
      </c>
      <c r="AX150" s="81">
        <f t="shared" si="240"/>
        <v>0.24981245311327832</v>
      </c>
      <c r="AY150" s="81">
        <f t="shared" si="240"/>
        <v>0</v>
      </c>
      <c r="AZ150" s="81">
        <f t="shared" si="240"/>
        <v>0</v>
      </c>
      <c r="BA150" s="81">
        <f t="shared" si="240"/>
        <v>0</v>
      </c>
      <c r="BB150" s="81">
        <f t="shared" si="240"/>
        <v>0</v>
      </c>
      <c r="BC150" s="81">
        <f t="shared" si="240"/>
        <v>0</v>
      </c>
      <c r="BD150" s="81">
        <f t="shared" si="240"/>
        <v>0.24981245311327832</v>
      </c>
      <c r="BE150" s="81">
        <f t="shared" si="240"/>
        <v>0</v>
      </c>
      <c r="BF150" s="81">
        <f t="shared" si="240"/>
        <v>0</v>
      </c>
      <c r="BG150" s="81">
        <f t="shared" si="240"/>
        <v>0</v>
      </c>
      <c r="BH150" s="81">
        <f t="shared" si="240"/>
        <v>0.24981245311327832</v>
      </c>
      <c r="BI150" s="81">
        <f t="shared" si="240"/>
        <v>0.24981245311327832</v>
      </c>
      <c r="BJ150" s="81">
        <f t="shared" si="240"/>
        <v>0</v>
      </c>
      <c r="BK150" s="81">
        <f t="shared" si="240"/>
        <v>0</v>
      </c>
      <c r="BL150" s="81">
        <f t="shared" si="240"/>
        <v>0</v>
      </c>
      <c r="BM150" s="81">
        <f t="shared" si="240"/>
        <v>0</v>
      </c>
      <c r="BN150" s="81">
        <f t="shared" si="240"/>
        <v>1</v>
      </c>
      <c r="BO150" s="81">
        <f t="shared" si="240"/>
        <v>0.24981245311327832</v>
      </c>
      <c r="BP150" s="81">
        <f t="shared" si="240"/>
        <v>0</v>
      </c>
      <c r="BQ150" s="81">
        <f t="shared" ref="BQ150:BW150" si="241">(BQ149-0.001)/3.999</f>
        <v>0.24981245311327832</v>
      </c>
      <c r="BR150" s="81">
        <f t="shared" si="241"/>
        <v>0.24981245311327832</v>
      </c>
      <c r="BS150" s="81">
        <f t="shared" si="241"/>
        <v>0.24981245311327832</v>
      </c>
      <c r="BT150" s="81">
        <f t="shared" si="241"/>
        <v>0.49987496874218557</v>
      </c>
      <c r="BU150" s="81">
        <f t="shared" si="241"/>
        <v>0.24981245311327832</v>
      </c>
      <c r="BV150" s="81">
        <f t="shared" si="241"/>
        <v>0.24981245311327832</v>
      </c>
      <c r="BW150" s="81">
        <f t="shared" si="241"/>
        <v>0.24981245311327832</v>
      </c>
      <c r="BZ150" s="81">
        <f t="shared" si="12"/>
        <v>20.741935483870975</v>
      </c>
      <c r="CA150" s="81"/>
      <c r="CB150" s="81"/>
      <c r="CC150" s="81"/>
    </row>
    <row r="151" spans="1:81" ht="18.75">
      <c r="C151" s="6" t="s">
        <v>38</v>
      </c>
      <c r="D151">
        <f>D150/20.74194</f>
        <v>2.4099721084054122E-2</v>
      </c>
      <c r="E151" s="81">
        <f t="shared" ref="E151:BP151" si="242">E150/20.74194</f>
        <v>1.2043832597783926E-2</v>
      </c>
      <c r="F151" s="81">
        <f t="shared" si="242"/>
        <v>2.4099721084054122E-2</v>
      </c>
      <c r="G151" s="81">
        <f t="shared" si="242"/>
        <v>2.4099721084054122E-2</v>
      </c>
      <c r="H151" s="81">
        <f t="shared" si="242"/>
        <v>2.4099721084054122E-2</v>
      </c>
      <c r="I151" s="81">
        <f t="shared" si="242"/>
        <v>2.4099721084054122E-2</v>
      </c>
      <c r="J151" s="81">
        <f t="shared" si="242"/>
        <v>2.4099721084054122E-2</v>
      </c>
      <c r="K151" s="81">
        <f t="shared" si="242"/>
        <v>2.4099721084054122E-2</v>
      </c>
      <c r="L151" s="81">
        <f t="shared" si="242"/>
        <v>0</v>
      </c>
      <c r="M151" s="81">
        <f t="shared" si="242"/>
        <v>2.4099721084054122E-2</v>
      </c>
      <c r="N151" s="81">
        <f t="shared" si="242"/>
        <v>2.4099721084054122E-2</v>
      </c>
      <c r="O151" s="81">
        <f t="shared" si="242"/>
        <v>2.4099721084054122E-2</v>
      </c>
      <c r="P151" s="81">
        <f t="shared" si="242"/>
        <v>1.2043832597783926E-2</v>
      </c>
      <c r="Q151" s="81">
        <f t="shared" si="242"/>
        <v>1.2043832597783926E-2</v>
      </c>
      <c r="R151" s="81">
        <f t="shared" si="242"/>
        <v>1.2043832597783926E-2</v>
      </c>
      <c r="S151" s="81">
        <f t="shared" si="242"/>
        <v>1.2043832597783926E-2</v>
      </c>
      <c r="T151" s="81">
        <f t="shared" si="242"/>
        <v>1.2043832597783926E-2</v>
      </c>
      <c r="U151" s="81">
        <f t="shared" si="242"/>
        <v>2.4099721084054122E-2</v>
      </c>
      <c r="V151" s="81">
        <f t="shared" si="242"/>
        <v>0</v>
      </c>
      <c r="W151" s="81">
        <f t="shared" si="242"/>
        <v>1.2043832597783926E-2</v>
      </c>
      <c r="X151" s="81">
        <f t="shared" si="242"/>
        <v>2.4099721084054122E-2</v>
      </c>
      <c r="Y151" s="81">
        <f t="shared" si="242"/>
        <v>2.4099721084054122E-2</v>
      </c>
      <c r="Z151" s="81">
        <f t="shared" si="242"/>
        <v>2.4099721084054122E-2</v>
      </c>
      <c r="AA151" s="81">
        <f t="shared" si="242"/>
        <v>0</v>
      </c>
      <c r="AB151" s="81">
        <f t="shared" si="242"/>
        <v>1.2043832597783926E-2</v>
      </c>
      <c r="AC151" s="81">
        <f t="shared" si="242"/>
        <v>2.4099721084054122E-2</v>
      </c>
      <c r="AD151" s="81">
        <f t="shared" si="242"/>
        <v>1.2043832597783926E-2</v>
      </c>
      <c r="AE151" s="81">
        <f t="shared" si="242"/>
        <v>1.2043832597783926E-2</v>
      </c>
      <c r="AF151" s="81">
        <f t="shared" si="242"/>
        <v>1.2043832597783926E-2</v>
      </c>
      <c r="AG151" s="81">
        <f t="shared" si="242"/>
        <v>4.8211498056594512E-2</v>
      </c>
      <c r="AH151" s="81">
        <f t="shared" si="242"/>
        <v>1.2043832597783926E-2</v>
      </c>
      <c r="AI151" s="81">
        <f t="shared" si="242"/>
        <v>2.4099721084054122E-2</v>
      </c>
      <c r="AJ151" s="81">
        <f t="shared" si="242"/>
        <v>2.4099721084054122E-2</v>
      </c>
      <c r="AK151" s="81">
        <f t="shared" si="242"/>
        <v>2.4099721084054122E-2</v>
      </c>
      <c r="AL151" s="81">
        <f t="shared" si="242"/>
        <v>4.8211498056594512E-2</v>
      </c>
      <c r="AM151" s="81">
        <f t="shared" si="242"/>
        <v>1.2043832597783926E-2</v>
      </c>
      <c r="AN151" s="81">
        <f t="shared" si="242"/>
        <v>2.4099721084054122E-2</v>
      </c>
      <c r="AO151" s="81">
        <f t="shared" si="242"/>
        <v>1.2043832597783926E-2</v>
      </c>
      <c r="AP151" s="81">
        <f t="shared" si="242"/>
        <v>2.4099721084054122E-2</v>
      </c>
      <c r="AQ151" s="81">
        <f t="shared" si="242"/>
        <v>0</v>
      </c>
      <c r="AR151" s="81">
        <f t="shared" si="242"/>
        <v>0</v>
      </c>
      <c r="AS151" s="81">
        <f t="shared" si="242"/>
        <v>0</v>
      </c>
      <c r="AT151" s="81">
        <f t="shared" si="242"/>
        <v>1.2043832597783926E-2</v>
      </c>
      <c r="AU151" s="81">
        <f t="shared" si="242"/>
        <v>1.2043832597783926E-2</v>
      </c>
      <c r="AV151" s="81">
        <f t="shared" si="242"/>
        <v>1.2043832597783926E-2</v>
      </c>
      <c r="AW151" s="81">
        <f t="shared" si="242"/>
        <v>1.2043832597783926E-2</v>
      </c>
      <c r="AX151" s="81">
        <f t="shared" si="242"/>
        <v>1.2043832597783926E-2</v>
      </c>
      <c r="AY151" s="81">
        <f t="shared" si="242"/>
        <v>0</v>
      </c>
      <c r="AZ151" s="81">
        <f t="shared" si="242"/>
        <v>0</v>
      </c>
      <c r="BA151" s="81">
        <f t="shared" si="242"/>
        <v>0</v>
      </c>
      <c r="BB151" s="81">
        <f t="shared" si="242"/>
        <v>0</v>
      </c>
      <c r="BC151" s="81">
        <f t="shared" si="242"/>
        <v>0</v>
      </c>
      <c r="BD151" s="81">
        <f t="shared" si="242"/>
        <v>1.2043832597783926E-2</v>
      </c>
      <c r="BE151" s="81">
        <f t="shared" si="242"/>
        <v>0</v>
      </c>
      <c r="BF151" s="81">
        <f t="shared" si="242"/>
        <v>0</v>
      </c>
      <c r="BG151" s="81">
        <f t="shared" si="242"/>
        <v>0</v>
      </c>
      <c r="BH151" s="81">
        <f t="shared" si="242"/>
        <v>1.2043832597783926E-2</v>
      </c>
      <c r="BI151" s="81">
        <f t="shared" si="242"/>
        <v>1.2043832597783926E-2</v>
      </c>
      <c r="BJ151" s="81">
        <f t="shared" si="242"/>
        <v>0</v>
      </c>
      <c r="BK151" s="81">
        <f t="shared" si="242"/>
        <v>0</v>
      </c>
      <c r="BL151" s="81">
        <f t="shared" si="242"/>
        <v>0</v>
      </c>
      <c r="BM151" s="81">
        <f t="shared" si="242"/>
        <v>0</v>
      </c>
      <c r="BN151" s="81">
        <f t="shared" si="242"/>
        <v>4.8211498056594512E-2</v>
      </c>
      <c r="BO151" s="81">
        <f t="shared" si="242"/>
        <v>1.2043832597783926E-2</v>
      </c>
      <c r="BP151" s="81">
        <f t="shared" si="242"/>
        <v>0</v>
      </c>
      <c r="BQ151" s="81">
        <f t="shared" ref="BQ151:BW151" si="243">BQ150/20.74194</f>
        <v>1.2043832597783926E-2</v>
      </c>
      <c r="BR151" s="81">
        <f t="shared" si="243"/>
        <v>1.2043832597783926E-2</v>
      </c>
      <c r="BS151" s="81">
        <f t="shared" si="243"/>
        <v>1.2043832597783926E-2</v>
      </c>
      <c r="BT151" s="81">
        <f t="shared" si="243"/>
        <v>2.4099721084054122E-2</v>
      </c>
      <c r="BU151" s="81">
        <f t="shared" si="243"/>
        <v>1.2043832597783926E-2</v>
      </c>
      <c r="BV151" s="81">
        <f t="shared" si="243"/>
        <v>1.2043832597783926E-2</v>
      </c>
      <c r="BW151" s="81">
        <f t="shared" si="243"/>
        <v>1.2043832597783926E-2</v>
      </c>
      <c r="CA151" s="81"/>
      <c r="CB151" s="81"/>
      <c r="CC151" s="81"/>
    </row>
    <row r="152" spans="1:81" ht="18.75">
      <c r="C152" s="6" t="s">
        <v>39</v>
      </c>
      <c r="D152">
        <f>LN(D151)</f>
        <v>-3.725555011828261</v>
      </c>
      <c r="E152" s="81">
        <f t="shared" ref="E152:BO152" si="244">LN(E151)</f>
        <v>-4.4192025676801077</v>
      </c>
      <c r="F152" s="81">
        <f t="shared" si="244"/>
        <v>-3.725555011828261</v>
      </c>
      <c r="G152" s="81">
        <f t="shared" si="244"/>
        <v>-3.725555011828261</v>
      </c>
      <c r="H152" s="81">
        <f t="shared" si="244"/>
        <v>-3.725555011828261</v>
      </c>
      <c r="I152" s="81">
        <f t="shared" si="244"/>
        <v>-3.725555011828261</v>
      </c>
      <c r="J152" s="81">
        <f t="shared" si="244"/>
        <v>-3.725555011828261</v>
      </c>
      <c r="K152" s="81">
        <f t="shared" si="244"/>
        <v>-3.725555011828261</v>
      </c>
      <c r="L152" s="81">
        <v>0</v>
      </c>
      <c r="M152" s="81">
        <f t="shared" si="244"/>
        <v>-3.725555011828261</v>
      </c>
      <c r="N152" s="81">
        <f t="shared" si="244"/>
        <v>-3.725555011828261</v>
      </c>
      <c r="O152" s="81">
        <f t="shared" si="244"/>
        <v>-3.725555011828261</v>
      </c>
      <c r="P152" s="81">
        <f t="shared" si="244"/>
        <v>-4.4192025676801077</v>
      </c>
      <c r="Q152" s="81">
        <f t="shared" si="244"/>
        <v>-4.4192025676801077</v>
      </c>
      <c r="R152" s="81">
        <f t="shared" si="244"/>
        <v>-4.4192025676801077</v>
      </c>
      <c r="S152" s="81">
        <f t="shared" si="244"/>
        <v>-4.4192025676801077</v>
      </c>
      <c r="T152" s="81">
        <f t="shared" si="244"/>
        <v>-4.4192025676801077</v>
      </c>
      <c r="U152" s="81">
        <f t="shared" si="244"/>
        <v>-3.725555011828261</v>
      </c>
      <c r="V152" s="81">
        <v>0</v>
      </c>
      <c r="W152" s="81">
        <f t="shared" si="244"/>
        <v>-4.4192025676801077</v>
      </c>
      <c r="X152" s="81">
        <f t="shared" si="244"/>
        <v>-3.725555011828261</v>
      </c>
      <c r="Y152" s="81">
        <f t="shared" si="244"/>
        <v>-3.725555011828261</v>
      </c>
      <c r="Z152" s="81">
        <f t="shared" si="244"/>
        <v>-3.725555011828261</v>
      </c>
      <c r="AA152" s="81">
        <v>0</v>
      </c>
      <c r="AB152" s="81">
        <f t="shared" si="244"/>
        <v>-4.4192025676801077</v>
      </c>
      <c r="AC152" s="81">
        <f t="shared" si="244"/>
        <v>-3.725555011828261</v>
      </c>
      <c r="AD152" s="81">
        <f t="shared" si="244"/>
        <v>-4.4192025676801077</v>
      </c>
      <c r="AE152" s="81">
        <f t="shared" si="244"/>
        <v>-4.4192025676801077</v>
      </c>
      <c r="AF152" s="81">
        <f t="shared" si="244"/>
        <v>-4.4192025676801077</v>
      </c>
      <c r="AG152" s="81">
        <f t="shared" si="244"/>
        <v>-3.0321577374818429</v>
      </c>
      <c r="AH152" s="81">
        <f t="shared" si="244"/>
        <v>-4.4192025676801077</v>
      </c>
      <c r="AI152" s="81">
        <f t="shared" si="244"/>
        <v>-3.725555011828261</v>
      </c>
      <c r="AJ152" s="81">
        <f t="shared" si="244"/>
        <v>-3.725555011828261</v>
      </c>
      <c r="AK152" s="81">
        <f t="shared" si="244"/>
        <v>-3.725555011828261</v>
      </c>
      <c r="AL152" s="81">
        <f t="shared" si="244"/>
        <v>-3.0321577374818429</v>
      </c>
      <c r="AM152" s="81">
        <f t="shared" si="244"/>
        <v>-4.4192025676801077</v>
      </c>
      <c r="AN152" s="81">
        <f t="shared" si="244"/>
        <v>-3.725555011828261</v>
      </c>
      <c r="AO152" s="81">
        <f t="shared" si="244"/>
        <v>-4.4192025676801077</v>
      </c>
      <c r="AP152" s="81">
        <f t="shared" si="244"/>
        <v>-3.725555011828261</v>
      </c>
      <c r="AQ152" s="81">
        <v>0</v>
      </c>
      <c r="AR152" s="81">
        <v>0</v>
      </c>
      <c r="AS152" s="81">
        <v>0</v>
      </c>
      <c r="AT152" s="81">
        <f t="shared" si="244"/>
        <v>-4.4192025676801077</v>
      </c>
      <c r="AU152" s="81">
        <f t="shared" si="244"/>
        <v>-4.4192025676801077</v>
      </c>
      <c r="AV152" s="81">
        <f t="shared" si="244"/>
        <v>-4.4192025676801077</v>
      </c>
      <c r="AW152" s="81">
        <f t="shared" si="244"/>
        <v>-4.4192025676801077</v>
      </c>
      <c r="AX152" s="81">
        <f t="shared" si="244"/>
        <v>-4.4192025676801077</v>
      </c>
      <c r="AY152" s="81">
        <v>0</v>
      </c>
      <c r="AZ152" s="81">
        <v>0</v>
      </c>
      <c r="BA152" s="81">
        <v>0</v>
      </c>
      <c r="BB152" s="81">
        <v>0</v>
      </c>
      <c r="BC152" s="81">
        <v>0</v>
      </c>
      <c r="BD152" s="81">
        <f t="shared" si="244"/>
        <v>-4.4192025676801077</v>
      </c>
      <c r="BE152" s="81">
        <v>0</v>
      </c>
      <c r="BF152" s="81">
        <v>0</v>
      </c>
      <c r="BG152" s="81">
        <v>0</v>
      </c>
      <c r="BH152" s="81">
        <f t="shared" si="244"/>
        <v>-4.4192025676801077</v>
      </c>
      <c r="BI152" s="81">
        <f t="shared" si="244"/>
        <v>-4.4192025676801077</v>
      </c>
      <c r="BJ152" s="81">
        <v>0</v>
      </c>
      <c r="BK152" s="81">
        <v>0</v>
      </c>
      <c r="BL152" s="81">
        <v>0</v>
      </c>
      <c r="BM152" s="81">
        <v>0</v>
      </c>
      <c r="BN152" s="81">
        <f t="shared" si="244"/>
        <v>-3.0321577374818429</v>
      </c>
      <c r="BO152" s="81">
        <f t="shared" si="244"/>
        <v>-4.4192025676801077</v>
      </c>
      <c r="BP152" s="81">
        <v>0</v>
      </c>
      <c r="BQ152" s="81">
        <f t="shared" ref="BQ152:BW152" si="245">LN(BQ151)</f>
        <v>-4.4192025676801077</v>
      </c>
      <c r="BR152" s="81">
        <f t="shared" si="245"/>
        <v>-4.4192025676801077</v>
      </c>
      <c r="BS152" s="81">
        <f t="shared" si="245"/>
        <v>-4.4192025676801077</v>
      </c>
      <c r="BT152" s="81">
        <f t="shared" si="245"/>
        <v>-3.725555011828261</v>
      </c>
      <c r="BU152" s="81">
        <f t="shared" si="245"/>
        <v>-4.4192025676801077</v>
      </c>
      <c r="BV152" s="81">
        <f t="shared" si="245"/>
        <v>-4.4192025676801077</v>
      </c>
      <c r="BW152" s="81">
        <f t="shared" si="245"/>
        <v>-4.4192025676801077</v>
      </c>
      <c r="CA152" s="81"/>
      <c r="CB152" s="81"/>
      <c r="CC152" s="81"/>
    </row>
    <row r="153" spans="1:81">
      <c r="C153" s="6" t="s">
        <v>244</v>
      </c>
      <c r="D153">
        <f>-D151*D152</f>
        <v>8.978483666836104E-2</v>
      </c>
      <c r="E153" s="81">
        <f t="shared" ref="E153:BP153" si="246">-E151*E152</f>
        <v>5.3224135940836102E-2</v>
      </c>
      <c r="F153" s="81">
        <f t="shared" si="246"/>
        <v>8.978483666836104E-2</v>
      </c>
      <c r="G153" s="81">
        <f t="shared" si="246"/>
        <v>8.978483666836104E-2</v>
      </c>
      <c r="H153" s="81">
        <f t="shared" si="246"/>
        <v>8.978483666836104E-2</v>
      </c>
      <c r="I153" s="81">
        <f t="shared" si="246"/>
        <v>8.978483666836104E-2</v>
      </c>
      <c r="J153" s="81">
        <f t="shared" si="246"/>
        <v>8.978483666836104E-2</v>
      </c>
      <c r="K153" s="81">
        <f t="shared" si="246"/>
        <v>8.978483666836104E-2</v>
      </c>
      <c r="L153" s="81">
        <f t="shared" si="246"/>
        <v>0</v>
      </c>
      <c r="M153" s="81">
        <f t="shared" si="246"/>
        <v>8.978483666836104E-2</v>
      </c>
      <c r="N153" s="81">
        <f t="shared" si="246"/>
        <v>8.978483666836104E-2</v>
      </c>
      <c r="O153" s="81">
        <f t="shared" si="246"/>
        <v>8.978483666836104E-2</v>
      </c>
      <c r="P153" s="81">
        <f t="shared" si="246"/>
        <v>5.3224135940836102E-2</v>
      </c>
      <c r="Q153" s="81">
        <f t="shared" si="246"/>
        <v>5.3224135940836102E-2</v>
      </c>
      <c r="R153" s="81">
        <f t="shared" si="246"/>
        <v>5.3224135940836102E-2</v>
      </c>
      <c r="S153" s="81">
        <f t="shared" si="246"/>
        <v>5.3224135940836102E-2</v>
      </c>
      <c r="T153" s="81">
        <f t="shared" si="246"/>
        <v>5.3224135940836102E-2</v>
      </c>
      <c r="U153" s="81">
        <f t="shared" si="246"/>
        <v>8.978483666836104E-2</v>
      </c>
      <c r="V153" s="81">
        <f t="shared" si="246"/>
        <v>0</v>
      </c>
      <c r="W153" s="81">
        <f t="shared" si="246"/>
        <v>5.3224135940836102E-2</v>
      </c>
      <c r="X153" s="81">
        <f t="shared" si="246"/>
        <v>8.978483666836104E-2</v>
      </c>
      <c r="Y153" s="81">
        <f t="shared" si="246"/>
        <v>8.978483666836104E-2</v>
      </c>
      <c r="Z153" s="81">
        <f t="shared" si="246"/>
        <v>8.978483666836104E-2</v>
      </c>
      <c r="AA153" s="81">
        <f t="shared" si="246"/>
        <v>0</v>
      </c>
      <c r="AB153" s="81">
        <f t="shared" si="246"/>
        <v>5.3224135940836102E-2</v>
      </c>
      <c r="AC153" s="81">
        <f t="shared" si="246"/>
        <v>8.978483666836104E-2</v>
      </c>
      <c r="AD153" s="81">
        <f t="shared" si="246"/>
        <v>5.3224135940836102E-2</v>
      </c>
      <c r="AE153" s="81">
        <f t="shared" si="246"/>
        <v>5.3224135940836102E-2</v>
      </c>
      <c r="AF153" s="81">
        <f t="shared" si="246"/>
        <v>5.3224135940836102E-2</v>
      </c>
      <c r="AG153" s="81">
        <f t="shared" si="246"/>
        <v>0.14618486686789389</v>
      </c>
      <c r="AH153" s="81">
        <f t="shared" si="246"/>
        <v>5.3224135940836102E-2</v>
      </c>
      <c r="AI153" s="81">
        <f t="shared" si="246"/>
        <v>8.978483666836104E-2</v>
      </c>
      <c r="AJ153" s="81">
        <f t="shared" si="246"/>
        <v>8.978483666836104E-2</v>
      </c>
      <c r="AK153" s="81">
        <f t="shared" si="246"/>
        <v>8.978483666836104E-2</v>
      </c>
      <c r="AL153" s="81">
        <f t="shared" si="246"/>
        <v>0.14618486686789389</v>
      </c>
      <c r="AM153" s="81">
        <f t="shared" si="246"/>
        <v>5.3224135940836102E-2</v>
      </c>
      <c r="AN153" s="81">
        <f t="shared" si="246"/>
        <v>8.978483666836104E-2</v>
      </c>
      <c r="AO153" s="81">
        <f t="shared" si="246"/>
        <v>5.3224135940836102E-2</v>
      </c>
      <c r="AP153" s="81">
        <f t="shared" si="246"/>
        <v>8.978483666836104E-2</v>
      </c>
      <c r="AQ153" s="81">
        <f t="shared" si="246"/>
        <v>0</v>
      </c>
      <c r="AR153" s="81">
        <f t="shared" si="246"/>
        <v>0</v>
      </c>
      <c r="AS153" s="81">
        <f t="shared" si="246"/>
        <v>0</v>
      </c>
      <c r="AT153" s="81">
        <f t="shared" si="246"/>
        <v>5.3224135940836102E-2</v>
      </c>
      <c r="AU153" s="81">
        <f t="shared" si="246"/>
        <v>5.3224135940836102E-2</v>
      </c>
      <c r="AV153" s="81">
        <f t="shared" si="246"/>
        <v>5.3224135940836102E-2</v>
      </c>
      <c r="AW153" s="81">
        <f t="shared" si="246"/>
        <v>5.3224135940836102E-2</v>
      </c>
      <c r="AX153" s="81">
        <f t="shared" si="246"/>
        <v>5.3224135940836102E-2</v>
      </c>
      <c r="AY153" s="81">
        <f t="shared" si="246"/>
        <v>0</v>
      </c>
      <c r="AZ153" s="81">
        <f t="shared" si="246"/>
        <v>0</v>
      </c>
      <c r="BA153" s="81">
        <f t="shared" si="246"/>
        <v>0</v>
      </c>
      <c r="BB153" s="81">
        <f t="shared" si="246"/>
        <v>0</v>
      </c>
      <c r="BC153" s="81">
        <f t="shared" si="246"/>
        <v>0</v>
      </c>
      <c r="BD153" s="81">
        <f t="shared" si="246"/>
        <v>5.3224135940836102E-2</v>
      </c>
      <c r="BE153" s="81">
        <f t="shared" si="246"/>
        <v>0</v>
      </c>
      <c r="BF153" s="81">
        <f t="shared" si="246"/>
        <v>0</v>
      </c>
      <c r="BG153" s="81">
        <f t="shared" si="246"/>
        <v>0</v>
      </c>
      <c r="BH153" s="81">
        <f t="shared" si="246"/>
        <v>5.3224135940836102E-2</v>
      </c>
      <c r="BI153" s="81">
        <f t="shared" si="246"/>
        <v>5.3224135940836102E-2</v>
      </c>
      <c r="BJ153" s="81">
        <f t="shared" si="246"/>
        <v>0</v>
      </c>
      <c r="BK153" s="81">
        <f t="shared" si="246"/>
        <v>0</v>
      </c>
      <c r="BL153" s="81">
        <f t="shared" si="246"/>
        <v>0</v>
      </c>
      <c r="BM153" s="81">
        <f t="shared" si="246"/>
        <v>0</v>
      </c>
      <c r="BN153" s="81">
        <f t="shared" si="246"/>
        <v>0.14618486686789389</v>
      </c>
      <c r="BO153" s="81">
        <f t="shared" si="246"/>
        <v>5.3224135940836102E-2</v>
      </c>
      <c r="BP153" s="81">
        <f t="shared" si="246"/>
        <v>0</v>
      </c>
      <c r="BQ153" s="81">
        <f t="shared" ref="BQ153:BW153" si="247">-BQ151*BQ152</f>
        <v>5.3224135940836102E-2</v>
      </c>
      <c r="BR153" s="81">
        <f t="shared" si="247"/>
        <v>5.3224135940836102E-2</v>
      </c>
      <c r="BS153" s="81">
        <f t="shared" si="247"/>
        <v>5.3224135940836102E-2</v>
      </c>
      <c r="BT153" s="81">
        <f t="shared" si="247"/>
        <v>8.978483666836104E-2</v>
      </c>
      <c r="BU153" s="81">
        <f t="shared" si="247"/>
        <v>5.3224135940836102E-2</v>
      </c>
      <c r="BV153" s="81">
        <f t="shared" si="247"/>
        <v>5.3224135940836102E-2</v>
      </c>
      <c r="BW153" s="81">
        <f t="shared" si="247"/>
        <v>5.3224135940836102E-2</v>
      </c>
      <c r="CA153" s="81">
        <f t="shared" si="213"/>
        <v>3.8675361129235104</v>
      </c>
      <c r="CB153" s="81">
        <f t="shared" si="214"/>
        <v>0.90433438405606392</v>
      </c>
      <c r="CC153" s="81">
        <f t="shared" si="215"/>
        <v>2.0062569889065927E-2</v>
      </c>
    </row>
    <row r="155" spans="1:81">
      <c r="CB155" s="81" t="s">
        <v>40</v>
      </c>
      <c r="CC155">
        <f>SUM(CC8:CC153)</f>
        <v>0.99647063192095453</v>
      </c>
    </row>
  </sheetData>
  <mergeCells count="13">
    <mergeCell ref="BE2:BM2"/>
    <mergeCell ref="BN2:BW2"/>
    <mergeCell ref="D2:N2"/>
    <mergeCell ref="O2:U2"/>
    <mergeCell ref="V2:W2"/>
    <mergeCell ref="X2:AH2"/>
    <mergeCell ref="AI2:AP2"/>
    <mergeCell ref="AQ2:BD2"/>
    <mergeCell ref="A84:A123"/>
    <mergeCell ref="A74:A83"/>
    <mergeCell ref="A49:A73"/>
    <mergeCell ref="A19:A48"/>
    <mergeCell ref="A4:A18"/>
  </mergeCells>
  <phoneticPr fontId="1" type="noConversion"/>
  <pageMargins left="0.7" right="0.7" top="0.75" bottom="0.75" header="0.3" footer="0.3"/>
  <pageSetup paperSize="9" orientation="portrait" horizontalDpi="0" verticalDpi="0" r:id="rId1"/>
  <legacyDrawing r:id="rId2"/>
  <oleObjects>
    <oleObject progId="Equation.DSMT4" shapeId="5121" r:id="rId3"/>
    <oleObject progId="Equation.DSMT4" shapeId="5122" r:id="rId4"/>
    <oleObject progId="Equation.KSEE3" shapeId="5123" r:id="rId5"/>
  </oleObjects>
</worksheet>
</file>

<file path=xl/worksheets/sheet14.xml><?xml version="1.0" encoding="utf-8"?>
<worksheet xmlns="http://schemas.openxmlformats.org/spreadsheetml/2006/main" xmlns:r="http://schemas.openxmlformats.org/officeDocument/2006/relationships">
  <dimension ref="A1:CB35"/>
  <sheetViews>
    <sheetView topLeftCell="A25" workbookViewId="0">
      <selection activeCell="A28" sqref="A28:B33"/>
    </sheetView>
  </sheetViews>
  <sheetFormatPr defaultRowHeight="13.5"/>
  <cols>
    <col min="2" max="2" width="19.25" customWidth="1"/>
    <col min="3" max="3" width="38.375" customWidth="1"/>
  </cols>
  <sheetData>
    <row r="1" spans="1:80" s="81" customFormat="1" ht="15" customHeight="1">
      <c r="BX1" s="78"/>
    </row>
    <row r="2" spans="1:80" s="81" customFormat="1">
      <c r="D2" s="107" t="s">
        <v>235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 t="s">
        <v>236</v>
      </c>
      <c r="P2" s="107"/>
      <c r="Q2" s="107"/>
      <c r="R2" s="107"/>
      <c r="S2" s="107"/>
      <c r="T2" s="107"/>
      <c r="U2" s="107"/>
      <c r="V2" s="107" t="s">
        <v>237</v>
      </c>
      <c r="W2" s="107"/>
      <c r="X2" s="107" t="s">
        <v>238</v>
      </c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 t="s">
        <v>239</v>
      </c>
      <c r="AJ2" s="107"/>
      <c r="AK2" s="107"/>
      <c r="AL2" s="107"/>
      <c r="AM2" s="107"/>
      <c r="AN2" s="107"/>
      <c r="AO2" s="107"/>
      <c r="AP2" s="107"/>
      <c r="AQ2" s="107" t="s">
        <v>240</v>
      </c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 t="s">
        <v>241</v>
      </c>
      <c r="BF2" s="107"/>
      <c r="BG2" s="107"/>
      <c r="BH2" s="107"/>
      <c r="BI2" s="107"/>
      <c r="BJ2" s="107"/>
      <c r="BK2" s="107"/>
      <c r="BL2" s="107"/>
      <c r="BM2" s="107"/>
      <c r="BN2" s="107" t="s">
        <v>242</v>
      </c>
      <c r="BO2" s="107"/>
      <c r="BP2" s="107"/>
      <c r="BQ2" s="107"/>
      <c r="BR2" s="107"/>
      <c r="BS2" s="107"/>
      <c r="BT2" s="107"/>
      <c r="BU2" s="107"/>
      <c r="BV2" s="107"/>
      <c r="BW2" s="107"/>
      <c r="BX2" s="78"/>
    </row>
    <row r="3" spans="1:80" s="81" customFormat="1" ht="16.5">
      <c r="A3" s="91" t="s">
        <v>48</v>
      </c>
      <c r="B3" s="91" t="s">
        <v>49</v>
      </c>
      <c r="C3" s="91" t="s">
        <v>50</v>
      </c>
      <c r="D3" s="81" t="s">
        <v>112</v>
      </c>
      <c r="E3" s="81" t="s">
        <v>113</v>
      </c>
      <c r="F3" s="81" t="s">
        <v>114</v>
      </c>
      <c r="G3" s="81" t="s">
        <v>115</v>
      </c>
      <c r="H3" s="81" t="s">
        <v>116</v>
      </c>
      <c r="I3" s="81" t="s">
        <v>117</v>
      </c>
      <c r="J3" s="81" t="s">
        <v>118</v>
      </c>
      <c r="K3" s="81" t="s">
        <v>119</v>
      </c>
      <c r="L3" s="81" t="s">
        <v>120</v>
      </c>
      <c r="M3" s="81" t="s">
        <v>121</v>
      </c>
      <c r="N3" s="81" t="s">
        <v>122</v>
      </c>
      <c r="O3" s="81" t="s">
        <v>123</v>
      </c>
      <c r="P3" s="81" t="s">
        <v>124</v>
      </c>
      <c r="Q3" s="81" t="s">
        <v>125</v>
      </c>
      <c r="R3" s="81" t="s">
        <v>126</v>
      </c>
      <c r="S3" s="81" t="s">
        <v>127</v>
      </c>
      <c r="T3" s="81" t="s">
        <v>128</v>
      </c>
      <c r="U3" s="81" t="s">
        <v>129</v>
      </c>
      <c r="V3" s="81" t="s">
        <v>130</v>
      </c>
      <c r="W3" s="81" t="s">
        <v>131</v>
      </c>
      <c r="X3" s="81" t="s">
        <v>132</v>
      </c>
      <c r="Y3" s="81" t="s">
        <v>133</v>
      </c>
      <c r="Z3" s="81" t="s">
        <v>134</v>
      </c>
      <c r="AA3" s="81" t="s">
        <v>135</v>
      </c>
      <c r="AB3" s="81" t="s">
        <v>136</v>
      </c>
      <c r="AC3" s="81" t="s">
        <v>137</v>
      </c>
      <c r="AD3" s="81" t="s">
        <v>138</v>
      </c>
      <c r="AE3" s="81" t="s">
        <v>139</v>
      </c>
      <c r="AF3" s="81" t="s">
        <v>140</v>
      </c>
      <c r="AG3" s="81" t="s">
        <v>141</v>
      </c>
      <c r="AH3" s="81" t="s">
        <v>142</v>
      </c>
      <c r="AI3" s="81" t="s">
        <v>143</v>
      </c>
      <c r="AJ3" s="81" t="s">
        <v>144</v>
      </c>
      <c r="AK3" s="81" t="s">
        <v>145</v>
      </c>
      <c r="AL3" s="81" t="s">
        <v>146</v>
      </c>
      <c r="AM3" s="81" t="s">
        <v>147</v>
      </c>
      <c r="AN3" s="81" t="s">
        <v>148</v>
      </c>
      <c r="AO3" s="81" t="s">
        <v>143</v>
      </c>
      <c r="AP3" s="81" t="s">
        <v>149</v>
      </c>
      <c r="AQ3" s="81" t="s">
        <v>150</v>
      </c>
      <c r="AR3" s="81" t="s">
        <v>151</v>
      </c>
      <c r="AS3" s="81" t="s">
        <v>152</v>
      </c>
      <c r="AT3" s="81" t="s">
        <v>153</v>
      </c>
      <c r="AU3" s="81" t="s">
        <v>154</v>
      </c>
      <c r="AV3" s="81" t="s">
        <v>155</v>
      </c>
      <c r="AW3" s="81" t="s">
        <v>156</v>
      </c>
      <c r="AX3" s="81" t="s">
        <v>157</v>
      </c>
      <c r="AY3" s="81" t="s">
        <v>158</v>
      </c>
      <c r="AZ3" s="81" t="s">
        <v>159</v>
      </c>
      <c r="BA3" s="81" t="s">
        <v>160</v>
      </c>
      <c r="BB3" s="81" t="s">
        <v>145</v>
      </c>
      <c r="BC3" s="81" t="s">
        <v>161</v>
      </c>
      <c r="BD3" s="81" t="s">
        <v>162</v>
      </c>
      <c r="BE3" s="81" t="s">
        <v>163</v>
      </c>
      <c r="BF3" s="81" t="s">
        <v>164</v>
      </c>
      <c r="BG3" s="81" t="s">
        <v>165</v>
      </c>
      <c r="BH3" s="81" t="s">
        <v>166</v>
      </c>
      <c r="BI3" s="81" t="s">
        <v>167</v>
      </c>
      <c r="BJ3" s="81" t="s">
        <v>168</v>
      </c>
      <c r="BK3" s="81" t="s">
        <v>169</v>
      </c>
      <c r="BL3" s="81" t="s">
        <v>170</v>
      </c>
      <c r="BM3" s="81" t="s">
        <v>171</v>
      </c>
      <c r="BN3" s="81" t="s">
        <v>172</v>
      </c>
      <c r="BO3" s="81" t="s">
        <v>173</v>
      </c>
      <c r="BP3" s="81" t="s">
        <v>174</v>
      </c>
      <c r="BQ3" s="81" t="s">
        <v>145</v>
      </c>
      <c r="BR3" s="81" t="s">
        <v>175</v>
      </c>
      <c r="BS3" s="81" t="s">
        <v>176</v>
      </c>
      <c r="BT3" s="81" t="s">
        <v>177</v>
      </c>
      <c r="BU3" s="81" t="s">
        <v>178</v>
      </c>
      <c r="BV3" s="81" t="s">
        <v>179</v>
      </c>
      <c r="BW3" s="81" t="s">
        <v>180</v>
      </c>
      <c r="BX3" s="78"/>
      <c r="BY3" s="81" t="s">
        <v>243</v>
      </c>
    </row>
    <row r="4" spans="1:80" ht="28.5">
      <c r="A4" s="111" t="s">
        <v>106</v>
      </c>
      <c r="B4" s="92" t="s">
        <v>58</v>
      </c>
      <c r="C4" s="93" t="s">
        <v>54</v>
      </c>
      <c r="D4">
        <v>0.33355570380253502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0.33355570380253502</v>
      </c>
      <c r="AB4">
        <v>0.33340742387197153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M4">
        <v>1</v>
      </c>
      <c r="AN4">
        <v>1</v>
      </c>
      <c r="AO4">
        <v>1</v>
      </c>
      <c r="AP4">
        <v>0.33355570380253502</v>
      </c>
      <c r="AQ4">
        <v>1</v>
      </c>
      <c r="AR4">
        <v>1</v>
      </c>
      <c r="AS4">
        <v>1</v>
      </c>
      <c r="AT4">
        <v>1</v>
      </c>
      <c r="AU4">
        <v>1</v>
      </c>
      <c r="AV4">
        <v>1</v>
      </c>
      <c r="AW4">
        <v>1</v>
      </c>
      <c r="AX4">
        <v>1</v>
      </c>
      <c r="AY4">
        <v>1</v>
      </c>
      <c r="AZ4">
        <v>1</v>
      </c>
      <c r="BA4">
        <v>1</v>
      </c>
      <c r="BB4">
        <v>1</v>
      </c>
      <c r="BC4">
        <v>1</v>
      </c>
      <c r="BD4">
        <v>1</v>
      </c>
      <c r="BE4">
        <v>1</v>
      </c>
      <c r="BF4">
        <v>0.33355570380253502</v>
      </c>
      <c r="BG4">
        <v>1</v>
      </c>
      <c r="BH4">
        <v>0.33355570380253502</v>
      </c>
      <c r="BI4">
        <v>1</v>
      </c>
      <c r="BJ4">
        <v>1</v>
      </c>
      <c r="BK4">
        <v>1</v>
      </c>
      <c r="BL4">
        <v>1</v>
      </c>
      <c r="BM4">
        <v>1</v>
      </c>
      <c r="BN4">
        <v>1</v>
      </c>
      <c r="BO4">
        <v>1</v>
      </c>
      <c r="BP4">
        <v>1</v>
      </c>
      <c r="BQ4">
        <v>1</v>
      </c>
      <c r="BR4">
        <v>1</v>
      </c>
      <c r="BS4">
        <v>1</v>
      </c>
      <c r="BT4">
        <v>1</v>
      </c>
      <c r="BU4">
        <v>1</v>
      </c>
      <c r="BV4">
        <v>1</v>
      </c>
      <c r="BW4">
        <v>0.33355570380253502</v>
      </c>
      <c r="BZ4" s="81">
        <v>9.3399682471562899E-4</v>
      </c>
    </row>
    <row r="5" spans="1:80" ht="28.5">
      <c r="A5" s="111"/>
      <c r="B5" s="92" t="s">
        <v>59</v>
      </c>
      <c r="C5" s="92" t="s">
        <v>54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0.33355570380253502</v>
      </c>
      <c r="Q5">
        <v>1</v>
      </c>
      <c r="R5">
        <v>0.33355570380253502</v>
      </c>
      <c r="S5">
        <v>1</v>
      </c>
      <c r="T5">
        <v>1</v>
      </c>
      <c r="U5">
        <v>0.33344448149383127</v>
      </c>
      <c r="V5">
        <v>1</v>
      </c>
      <c r="W5">
        <v>0.33355570380253502</v>
      </c>
      <c r="X5">
        <v>1</v>
      </c>
      <c r="Y5">
        <v>1</v>
      </c>
      <c r="Z5">
        <v>1</v>
      </c>
      <c r="AA5">
        <v>1</v>
      </c>
      <c r="AB5">
        <v>1</v>
      </c>
      <c r="AC5">
        <v>0.33355570380253502</v>
      </c>
      <c r="AD5">
        <v>1</v>
      </c>
      <c r="AE5">
        <v>0.33344448149383127</v>
      </c>
      <c r="AF5">
        <v>1</v>
      </c>
      <c r="AG5">
        <v>0.33355570380253502</v>
      </c>
      <c r="AH5">
        <v>1</v>
      </c>
      <c r="AI5">
        <v>1</v>
      </c>
      <c r="AJ5">
        <v>1</v>
      </c>
      <c r="AK5">
        <v>0.33337778370449395</v>
      </c>
      <c r="AL5">
        <v>1</v>
      </c>
      <c r="AM5">
        <v>1</v>
      </c>
      <c r="AN5">
        <v>0.333370374486054</v>
      </c>
      <c r="AO5">
        <v>0.33344448149383127</v>
      </c>
      <c r="AP5">
        <v>1</v>
      </c>
      <c r="AQ5">
        <v>1</v>
      </c>
      <c r="AR5">
        <v>1</v>
      </c>
      <c r="AS5">
        <v>1</v>
      </c>
      <c r="AT5">
        <v>1</v>
      </c>
      <c r="AU5">
        <v>1</v>
      </c>
      <c r="AV5">
        <v>1</v>
      </c>
      <c r="AW5">
        <v>1</v>
      </c>
      <c r="AX5">
        <v>1</v>
      </c>
      <c r="AY5">
        <v>1</v>
      </c>
      <c r="AZ5">
        <v>1</v>
      </c>
      <c r="BA5">
        <v>1</v>
      </c>
      <c r="BB5">
        <v>1</v>
      </c>
      <c r="BC5">
        <v>1</v>
      </c>
      <c r="BD5">
        <v>1</v>
      </c>
      <c r="BE5">
        <v>1</v>
      </c>
      <c r="BF5">
        <v>1</v>
      </c>
      <c r="BG5">
        <v>0.33355570380253502</v>
      </c>
      <c r="BH5">
        <v>0.33344448149383127</v>
      </c>
      <c r="BI5">
        <v>1</v>
      </c>
      <c r="BJ5">
        <v>0.33355570380253502</v>
      </c>
      <c r="BK5">
        <v>0.33355570380253502</v>
      </c>
      <c r="BL5">
        <v>1</v>
      </c>
      <c r="BM5">
        <v>0.33344448149383127</v>
      </c>
      <c r="BN5">
        <v>1</v>
      </c>
      <c r="BO5">
        <v>1</v>
      </c>
      <c r="BP5">
        <v>1</v>
      </c>
      <c r="BQ5">
        <v>1</v>
      </c>
      <c r="BR5">
        <v>0.33355570380253502</v>
      </c>
      <c r="BS5">
        <v>1</v>
      </c>
      <c r="BT5">
        <v>1</v>
      </c>
      <c r="BU5">
        <v>1</v>
      </c>
      <c r="BV5">
        <v>1</v>
      </c>
      <c r="BW5">
        <v>1</v>
      </c>
      <c r="BZ5" s="81">
        <v>1.3204872556697189E-3</v>
      </c>
      <c r="CA5" s="81"/>
      <c r="CB5" s="81"/>
    </row>
    <row r="6" spans="1:80" ht="14.25">
      <c r="A6" s="111"/>
      <c r="B6" s="92" t="s">
        <v>60</v>
      </c>
      <c r="C6" s="92" t="s">
        <v>249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0.5</v>
      </c>
      <c r="S6">
        <v>1</v>
      </c>
      <c r="T6">
        <v>1</v>
      </c>
      <c r="U6">
        <v>0.5</v>
      </c>
      <c r="V6">
        <v>1</v>
      </c>
      <c r="W6">
        <v>1</v>
      </c>
      <c r="X6">
        <v>0.42857142857142855</v>
      </c>
      <c r="Y6">
        <v>1</v>
      </c>
      <c r="Z6">
        <v>1</v>
      </c>
      <c r="AA6">
        <v>0.42857142857142855</v>
      </c>
      <c r="AB6">
        <v>0.42857142857142855</v>
      </c>
      <c r="AC6">
        <v>1</v>
      </c>
      <c r="AD6">
        <v>0.5</v>
      </c>
      <c r="AE6">
        <v>1</v>
      </c>
      <c r="AF6">
        <v>0.5</v>
      </c>
      <c r="AG6">
        <v>0.5</v>
      </c>
      <c r="AH6">
        <v>1</v>
      </c>
      <c r="AI6">
        <v>0.5</v>
      </c>
      <c r="AJ6">
        <v>1</v>
      </c>
      <c r="AK6">
        <v>0.5</v>
      </c>
      <c r="AL6">
        <v>1</v>
      </c>
      <c r="AM6">
        <v>0.5</v>
      </c>
      <c r="AN6">
        <v>1</v>
      </c>
      <c r="AO6">
        <v>0.42857142857142855</v>
      </c>
      <c r="AP6">
        <v>1</v>
      </c>
      <c r="AQ6">
        <v>0.5</v>
      </c>
      <c r="AR6">
        <v>0.5</v>
      </c>
      <c r="AS6">
        <v>0.5</v>
      </c>
      <c r="AT6">
        <v>0.5</v>
      </c>
      <c r="AU6">
        <v>0.5</v>
      </c>
      <c r="AV6">
        <v>0.5</v>
      </c>
      <c r="AW6">
        <v>0.42857142857142855</v>
      </c>
      <c r="AX6">
        <v>0.42857142857142855</v>
      </c>
      <c r="AY6">
        <v>0.5</v>
      </c>
      <c r="AZ6">
        <v>0.5</v>
      </c>
      <c r="BA6">
        <v>0.5</v>
      </c>
      <c r="BB6">
        <v>0.42857142857142855</v>
      </c>
      <c r="BC6">
        <v>0.5</v>
      </c>
      <c r="BD6">
        <v>0.5</v>
      </c>
      <c r="BE6">
        <v>1</v>
      </c>
      <c r="BF6">
        <v>0.5</v>
      </c>
      <c r="BG6">
        <v>1</v>
      </c>
      <c r="BH6">
        <v>0.5</v>
      </c>
      <c r="BI6">
        <v>1</v>
      </c>
      <c r="BJ6">
        <v>0.5</v>
      </c>
      <c r="BK6">
        <v>0.42857142857142855</v>
      </c>
      <c r="BL6">
        <v>1</v>
      </c>
      <c r="BM6">
        <v>0.5</v>
      </c>
      <c r="BN6">
        <v>1</v>
      </c>
      <c r="BO6">
        <v>1</v>
      </c>
      <c r="BP6">
        <v>1</v>
      </c>
      <c r="BQ6">
        <v>0.4</v>
      </c>
      <c r="BR6">
        <v>0.5</v>
      </c>
      <c r="BS6">
        <v>1</v>
      </c>
      <c r="BT6">
        <v>1</v>
      </c>
      <c r="BU6">
        <v>1</v>
      </c>
      <c r="BV6">
        <v>1</v>
      </c>
      <c r="BW6">
        <v>0.42857142857142855</v>
      </c>
      <c r="BZ6" s="81">
        <v>3.0392384520203887E-3</v>
      </c>
      <c r="CA6" s="81"/>
      <c r="CB6" s="81"/>
    </row>
    <row r="7" spans="1:80" ht="42.75">
      <c r="A7" s="111" t="s">
        <v>105</v>
      </c>
      <c r="B7" s="92" t="s">
        <v>61</v>
      </c>
      <c r="C7" s="92" t="s">
        <v>53</v>
      </c>
      <c r="D7">
        <v>1</v>
      </c>
      <c r="E7">
        <v>1</v>
      </c>
      <c r="F7">
        <v>1</v>
      </c>
      <c r="G7">
        <v>1</v>
      </c>
      <c r="H7">
        <v>1</v>
      </c>
      <c r="I7">
        <v>0.33355570380253502</v>
      </c>
      <c r="J7">
        <v>0.33355570380253502</v>
      </c>
      <c r="K7">
        <v>1</v>
      </c>
      <c r="L7">
        <v>1</v>
      </c>
      <c r="M7">
        <v>1</v>
      </c>
      <c r="N7">
        <v>1</v>
      </c>
      <c r="O7">
        <v>0.33355570380253502</v>
      </c>
      <c r="P7">
        <v>0.33355570380253502</v>
      </c>
      <c r="Q7">
        <v>0.33355570380253502</v>
      </c>
      <c r="R7">
        <v>0.33355570380253502</v>
      </c>
      <c r="S7">
        <v>0.33355570380253502</v>
      </c>
      <c r="T7">
        <v>0.33355570380253502</v>
      </c>
      <c r="U7">
        <v>0.33355570380253502</v>
      </c>
      <c r="V7">
        <v>0.33355570380253502</v>
      </c>
      <c r="W7">
        <v>0.33355570380253502</v>
      </c>
      <c r="X7">
        <v>1</v>
      </c>
      <c r="Y7">
        <v>1</v>
      </c>
      <c r="Z7">
        <v>0.33355570380253502</v>
      </c>
      <c r="AA7">
        <v>1</v>
      </c>
      <c r="AB7">
        <v>1</v>
      </c>
      <c r="AC7">
        <v>1</v>
      </c>
      <c r="AD7">
        <v>1</v>
      </c>
      <c r="AE7">
        <v>1</v>
      </c>
      <c r="AF7">
        <v>0.33355570380253502</v>
      </c>
      <c r="AG7">
        <v>1</v>
      </c>
      <c r="AH7">
        <v>0.33355570380253502</v>
      </c>
      <c r="AI7">
        <v>1</v>
      </c>
      <c r="AJ7">
        <v>1</v>
      </c>
      <c r="AK7">
        <v>1</v>
      </c>
      <c r="AL7">
        <v>1</v>
      </c>
      <c r="AM7">
        <v>1</v>
      </c>
      <c r="AN7">
        <v>1</v>
      </c>
      <c r="AO7">
        <v>1</v>
      </c>
      <c r="AP7">
        <v>1</v>
      </c>
      <c r="AQ7">
        <v>0.33355570380253502</v>
      </c>
      <c r="AR7">
        <v>0.33355570380253502</v>
      </c>
      <c r="AS7">
        <v>0.33355570380253502</v>
      </c>
      <c r="AT7">
        <v>0.33355570380253502</v>
      </c>
      <c r="AU7">
        <v>0.33355570380253502</v>
      </c>
      <c r="AV7">
        <v>0.33355570380253502</v>
      </c>
      <c r="AW7">
        <v>0.33355570380253502</v>
      </c>
      <c r="AX7">
        <v>0.33355570380253502</v>
      </c>
      <c r="AY7">
        <v>0.33355570380253502</v>
      </c>
      <c r="AZ7">
        <v>0.33355570380253502</v>
      </c>
      <c r="BA7">
        <v>0.33355570380253502</v>
      </c>
      <c r="BB7">
        <v>0.33355570380253502</v>
      </c>
      <c r="BC7">
        <v>0.33355570380253502</v>
      </c>
      <c r="BD7">
        <v>0.33355570380253502</v>
      </c>
      <c r="BE7">
        <v>1</v>
      </c>
      <c r="BF7">
        <v>0.33355570380253502</v>
      </c>
      <c r="BG7">
        <v>1</v>
      </c>
      <c r="BH7">
        <v>0.33355570380253502</v>
      </c>
      <c r="BI7">
        <v>1</v>
      </c>
      <c r="BJ7">
        <v>0.33355570380253502</v>
      </c>
      <c r="BK7">
        <v>1</v>
      </c>
      <c r="BL7">
        <v>0.33355570380253502</v>
      </c>
      <c r="BM7">
        <v>0.33355570380253502</v>
      </c>
      <c r="BN7">
        <v>0.33355570380253502</v>
      </c>
      <c r="BO7">
        <v>0.33355570380253502</v>
      </c>
      <c r="BP7">
        <v>0.33355570380253502</v>
      </c>
      <c r="BQ7">
        <v>0.33355570380253502</v>
      </c>
      <c r="BR7">
        <v>0.33355570380253502</v>
      </c>
      <c r="BS7">
        <v>0.33355570380253502</v>
      </c>
      <c r="BT7">
        <v>0.33355570380253502</v>
      </c>
      <c r="BU7">
        <v>0.33355570380253502</v>
      </c>
      <c r="BV7">
        <v>0.33355570380253502</v>
      </c>
      <c r="BW7">
        <v>0.33355570380253502</v>
      </c>
      <c r="BZ7" s="81">
        <v>4.4592935317671577E-2</v>
      </c>
      <c r="CA7" s="81"/>
      <c r="CB7" s="81"/>
    </row>
    <row r="8" spans="1:80" ht="28.5">
      <c r="A8" s="111"/>
      <c r="B8" s="92" t="s">
        <v>62</v>
      </c>
      <c r="C8" s="92" t="s">
        <v>55</v>
      </c>
      <c r="D8">
        <v>0.34883720930232559</v>
      </c>
      <c r="E8">
        <v>0.34090909090909088</v>
      </c>
      <c r="F8">
        <v>0.34090909090909088</v>
      </c>
      <c r="G8">
        <v>0.34090909090909088</v>
      </c>
      <c r="H8">
        <v>0.34090909090909088</v>
      </c>
      <c r="I8">
        <v>0.34090909090909088</v>
      </c>
      <c r="J8">
        <v>0.34090909090909088</v>
      </c>
      <c r="K8">
        <v>0.34090909090909088</v>
      </c>
      <c r="L8">
        <v>0.33334074090535343</v>
      </c>
      <c r="M8">
        <v>0.34090909090909088</v>
      </c>
      <c r="N8">
        <v>0.34090909090909088</v>
      </c>
      <c r="O8">
        <v>0.35714285714285715</v>
      </c>
      <c r="P8">
        <v>0.35714285714285715</v>
      </c>
      <c r="Q8">
        <v>0.35714285714285715</v>
      </c>
      <c r="R8">
        <v>0.35714285714285715</v>
      </c>
      <c r="S8">
        <v>0.35714285714285715</v>
      </c>
      <c r="T8">
        <v>0.35714285714285715</v>
      </c>
      <c r="U8">
        <v>0.35714285714285715</v>
      </c>
      <c r="V8">
        <v>0.33334074090535343</v>
      </c>
      <c r="W8">
        <v>0.33334074090535343</v>
      </c>
      <c r="X8">
        <v>0.6</v>
      </c>
      <c r="Y8">
        <v>0.6</v>
      </c>
      <c r="Z8">
        <v>0.33334074090535343</v>
      </c>
      <c r="AA8">
        <v>0.34883720930232559</v>
      </c>
      <c r="AB8">
        <v>0.34883720930232559</v>
      </c>
      <c r="AC8">
        <v>0.33334074090535343</v>
      </c>
      <c r="AD8">
        <v>0.34883720930232559</v>
      </c>
      <c r="AE8">
        <v>0.33334074090535343</v>
      </c>
      <c r="AF8">
        <v>0.33334074090535343</v>
      </c>
      <c r="AG8">
        <v>0.6</v>
      </c>
      <c r="AH8">
        <v>0.3348214285714286</v>
      </c>
      <c r="AI8">
        <v>0.34482758620689657</v>
      </c>
      <c r="AJ8">
        <v>0.34883720930232559</v>
      </c>
      <c r="AK8">
        <v>0.5</v>
      </c>
      <c r="AL8">
        <v>0.37499999999999994</v>
      </c>
      <c r="AM8">
        <v>0.35714285714285715</v>
      </c>
      <c r="AN8">
        <v>0.79766019675618183</v>
      </c>
      <c r="AO8">
        <v>0.3348214285714286</v>
      </c>
      <c r="AP8">
        <v>0.34090909090909088</v>
      </c>
      <c r="AQ8">
        <v>0.33334074090535343</v>
      </c>
      <c r="AR8">
        <v>0.33334074090535343</v>
      </c>
      <c r="AS8">
        <v>0.33334074090535343</v>
      </c>
      <c r="AT8">
        <v>0.33334074090535343</v>
      </c>
      <c r="AU8">
        <v>0.33334074090535343</v>
      </c>
      <c r="AV8">
        <v>0.33334074090535343</v>
      </c>
      <c r="AW8">
        <v>0.33334074090535343</v>
      </c>
      <c r="AX8">
        <v>0.33334074090535343</v>
      </c>
      <c r="AY8">
        <v>0.33334074090535343</v>
      </c>
      <c r="AZ8">
        <v>0.33334074090535343</v>
      </c>
      <c r="BA8">
        <v>0.33334074090535343</v>
      </c>
      <c r="BB8">
        <v>1</v>
      </c>
      <c r="BC8">
        <v>0.33334074090535343</v>
      </c>
      <c r="BD8">
        <v>0.33334074090535343</v>
      </c>
      <c r="BE8">
        <v>0.33334074090535343</v>
      </c>
      <c r="BF8">
        <v>0.3348214285714286</v>
      </c>
      <c r="BG8">
        <v>0.33334074090535343</v>
      </c>
      <c r="BH8">
        <v>0.33334074090535343</v>
      </c>
      <c r="BI8">
        <v>0.35714285714285715</v>
      </c>
      <c r="BJ8">
        <v>0.33334074090535343</v>
      </c>
      <c r="BK8">
        <v>0.33334074090535343</v>
      </c>
      <c r="BL8">
        <v>0.33334074090535343</v>
      </c>
      <c r="BM8">
        <v>0.33334074090535343</v>
      </c>
      <c r="BN8">
        <v>0.34090909090909088</v>
      </c>
      <c r="BO8">
        <v>0.33783783783783783</v>
      </c>
      <c r="BP8">
        <v>0.33333333333333331</v>
      </c>
      <c r="BQ8">
        <v>0.33936651583710409</v>
      </c>
      <c r="BR8">
        <v>0.33333333333333331</v>
      </c>
      <c r="BS8">
        <v>0.33936651583710409</v>
      </c>
      <c r="BT8">
        <v>0.34883720930232559</v>
      </c>
      <c r="BU8">
        <v>0.33707865168539325</v>
      </c>
      <c r="BV8">
        <v>0.33707865168539325</v>
      </c>
      <c r="BW8">
        <v>0.42857142857142855</v>
      </c>
      <c r="BZ8" s="81">
        <v>6.5136114075803719E-2</v>
      </c>
      <c r="CA8" s="81"/>
      <c r="CB8" s="81"/>
    </row>
    <row r="9" spans="1:80" ht="28.5">
      <c r="A9" s="111"/>
      <c r="B9" s="92" t="s">
        <v>63</v>
      </c>
      <c r="C9" s="92" t="s">
        <v>56</v>
      </c>
      <c r="D9">
        <v>0.35135135135135132</v>
      </c>
      <c r="E9">
        <v>0.35135135135135132</v>
      </c>
      <c r="F9">
        <v>0.35135135135135132</v>
      </c>
      <c r="G9">
        <v>0.35135135135135132</v>
      </c>
      <c r="H9">
        <v>0.35135135135135132</v>
      </c>
      <c r="I9">
        <v>0.35135135135135132</v>
      </c>
      <c r="J9">
        <v>0.35135135135135132</v>
      </c>
      <c r="K9">
        <v>0.35135135135135132</v>
      </c>
      <c r="L9">
        <v>0.35135135135135132</v>
      </c>
      <c r="M9">
        <v>0.35135135135135132</v>
      </c>
      <c r="N9">
        <v>0.35135135135135132</v>
      </c>
      <c r="O9">
        <v>0.35135135135135132</v>
      </c>
      <c r="P9">
        <v>0.35135135135135132</v>
      </c>
      <c r="Q9">
        <v>0.35135135135135132</v>
      </c>
      <c r="R9">
        <v>0.35135135135135132</v>
      </c>
      <c r="S9">
        <v>0.35135135135135132</v>
      </c>
      <c r="T9">
        <v>0.35135135135135132</v>
      </c>
      <c r="U9">
        <v>0.37142857142857139</v>
      </c>
      <c r="V9">
        <v>0.33335042822708855</v>
      </c>
      <c r="W9">
        <v>0.35135135135135132</v>
      </c>
      <c r="X9">
        <v>0.52</v>
      </c>
      <c r="Y9">
        <v>0.52</v>
      </c>
      <c r="Z9">
        <v>0.35135135135135132</v>
      </c>
      <c r="AA9">
        <v>0.37142857142857139</v>
      </c>
      <c r="AB9">
        <v>0.35135135135135132</v>
      </c>
      <c r="AC9">
        <v>0.37142857142857139</v>
      </c>
      <c r="AD9">
        <v>0.35135135135135132</v>
      </c>
      <c r="AE9">
        <v>0.35135135135135132</v>
      </c>
      <c r="AF9">
        <v>0.35135135135135132</v>
      </c>
      <c r="AG9">
        <v>0.41935483870967744</v>
      </c>
      <c r="AH9">
        <v>0.35135135135135132</v>
      </c>
      <c r="AI9">
        <v>0.52</v>
      </c>
      <c r="AJ9">
        <v>0.44827586206896552</v>
      </c>
      <c r="AK9">
        <v>0.56521739130434789</v>
      </c>
      <c r="AL9">
        <v>0.52</v>
      </c>
      <c r="AM9">
        <v>0.41935483870967744</v>
      </c>
      <c r="AN9">
        <v>0.41935483870967744</v>
      </c>
      <c r="AO9">
        <v>0.35135135135135132</v>
      </c>
      <c r="AP9">
        <v>0.48148148148148157</v>
      </c>
      <c r="AQ9">
        <v>0.35135135135135132</v>
      </c>
      <c r="AR9">
        <v>0.35135135135135132</v>
      </c>
      <c r="AS9">
        <v>0.35135135135135132</v>
      </c>
      <c r="AT9">
        <v>0.35135135135135132</v>
      </c>
      <c r="AU9">
        <v>0.35135135135135132</v>
      </c>
      <c r="AV9">
        <v>0.35135135135135132</v>
      </c>
      <c r="AW9">
        <v>0.48148148148148157</v>
      </c>
      <c r="AX9">
        <v>0.41935483870967744</v>
      </c>
      <c r="AY9">
        <v>0.35135135135135132</v>
      </c>
      <c r="AZ9">
        <v>0.35135135135135132</v>
      </c>
      <c r="BA9">
        <v>0.35135135135135132</v>
      </c>
      <c r="BB9">
        <v>0.35135135135135132</v>
      </c>
      <c r="BC9">
        <v>0.35135135135135132</v>
      </c>
      <c r="BD9">
        <v>0.35135135135135132</v>
      </c>
      <c r="BE9">
        <v>0.35135135135135132</v>
      </c>
      <c r="BF9">
        <v>0.35135135135135132</v>
      </c>
      <c r="BG9">
        <v>0.35135135135135132</v>
      </c>
      <c r="BH9">
        <v>1</v>
      </c>
      <c r="BI9">
        <v>0.35135135135135132</v>
      </c>
      <c r="BJ9">
        <v>0.35135135135135132</v>
      </c>
      <c r="BK9">
        <v>1</v>
      </c>
      <c r="BL9">
        <v>0.35135135135135132</v>
      </c>
      <c r="BM9">
        <v>0.33335042822708855</v>
      </c>
      <c r="BN9">
        <v>0.35135135135135132</v>
      </c>
      <c r="BO9">
        <v>0.35135135135135132</v>
      </c>
      <c r="BP9">
        <v>0.35135135135135132</v>
      </c>
      <c r="BQ9">
        <v>0.35135135135135132</v>
      </c>
      <c r="BR9">
        <v>0.35135135135135132</v>
      </c>
      <c r="BS9">
        <v>0.35135135135135132</v>
      </c>
      <c r="BT9">
        <v>0.35135135135135132</v>
      </c>
      <c r="BU9">
        <v>0.35135135135135132</v>
      </c>
      <c r="BV9">
        <v>0.35135135135135132</v>
      </c>
      <c r="BW9">
        <v>0.35135135135135132</v>
      </c>
      <c r="BZ9" s="81">
        <v>2.2827791216870674E-2</v>
      </c>
      <c r="CA9" s="81"/>
      <c r="CB9" s="81"/>
    </row>
    <row r="10" spans="1:80" ht="28.5">
      <c r="A10" s="111"/>
      <c r="B10" s="92" t="s">
        <v>64</v>
      </c>
      <c r="C10" s="92" t="s">
        <v>57</v>
      </c>
      <c r="D10">
        <v>0.3366336633663366</v>
      </c>
      <c r="E10">
        <v>0.40476190476190477</v>
      </c>
      <c r="F10">
        <v>0.3366336633663366</v>
      </c>
      <c r="G10">
        <v>0.33999999999999997</v>
      </c>
      <c r="H10">
        <v>0.3366336633663366</v>
      </c>
      <c r="I10">
        <v>0.3366336633663366</v>
      </c>
      <c r="J10">
        <v>0.3366336633663366</v>
      </c>
      <c r="K10">
        <v>0.33999999999999997</v>
      </c>
      <c r="L10">
        <v>0.33999999999999997</v>
      </c>
      <c r="M10">
        <v>0.33999999999999997</v>
      </c>
      <c r="N10">
        <v>0.33999999999999997</v>
      </c>
      <c r="O10">
        <v>0.3366336633663366</v>
      </c>
      <c r="P10">
        <v>0.3366336633663366</v>
      </c>
      <c r="Q10">
        <v>0.3366336633663366</v>
      </c>
      <c r="R10">
        <v>0.3366336633663366</v>
      </c>
      <c r="S10">
        <v>0.3366336633663366</v>
      </c>
      <c r="T10">
        <v>0.3366336633663366</v>
      </c>
      <c r="U10">
        <v>0.3366336633663366</v>
      </c>
      <c r="V10">
        <v>0.33333660133922882</v>
      </c>
      <c r="W10">
        <v>0.33333660133922882</v>
      </c>
      <c r="X10">
        <v>0.3366336633663366</v>
      </c>
      <c r="Y10">
        <v>1</v>
      </c>
      <c r="Z10">
        <v>0.3366336633663366</v>
      </c>
      <c r="AA10">
        <v>0.3366336633663366</v>
      </c>
      <c r="AB10">
        <v>0.35051546391752575</v>
      </c>
      <c r="AC10">
        <v>0.3366336633663366</v>
      </c>
      <c r="AD10">
        <v>0.34343434343434337</v>
      </c>
      <c r="AE10">
        <v>0.3366336633663366</v>
      </c>
      <c r="AF10">
        <v>0.3366336633663366</v>
      </c>
      <c r="AG10">
        <v>0.3366336633663366</v>
      </c>
      <c r="AH10">
        <v>0.3366336633663366</v>
      </c>
      <c r="AI10">
        <v>0.3366336633663366</v>
      </c>
      <c r="AJ10">
        <v>0.3366336633663366</v>
      </c>
      <c r="AK10">
        <v>0.3366336633663366</v>
      </c>
      <c r="AL10">
        <v>0.3366336633663366</v>
      </c>
      <c r="AM10">
        <v>0.3366336633663366</v>
      </c>
      <c r="AN10">
        <v>0.35051546391752575</v>
      </c>
      <c r="AO10">
        <v>0.3366336633663366</v>
      </c>
      <c r="AP10">
        <v>0.3366336633663366</v>
      </c>
      <c r="AQ10">
        <v>0.3366336633663366</v>
      </c>
      <c r="AR10">
        <v>0.3366336633663366</v>
      </c>
      <c r="AS10">
        <v>0.3366336633663366</v>
      </c>
      <c r="AT10">
        <v>0.3366336633663366</v>
      </c>
      <c r="AU10">
        <v>0.3366336633663366</v>
      </c>
      <c r="AV10">
        <v>0.3366336633663366</v>
      </c>
      <c r="AW10">
        <v>0.3366336633663366</v>
      </c>
      <c r="AX10">
        <v>0.3366336633663366</v>
      </c>
      <c r="AY10">
        <v>0.3366336633663366</v>
      </c>
      <c r="AZ10">
        <v>0.3366336633663366</v>
      </c>
      <c r="BA10">
        <v>0.3366336633663366</v>
      </c>
      <c r="BB10">
        <v>0.3366336633663366</v>
      </c>
      <c r="BC10">
        <v>0.3366336633663366</v>
      </c>
      <c r="BD10">
        <v>0.3366336633663366</v>
      </c>
      <c r="BE10">
        <v>0.3366336633663366</v>
      </c>
      <c r="BF10">
        <v>0.3366336633663366</v>
      </c>
      <c r="BG10">
        <v>0.3366336633663366</v>
      </c>
      <c r="BH10">
        <v>0.3366336633663366</v>
      </c>
      <c r="BI10">
        <v>0.3366336633663366</v>
      </c>
      <c r="BJ10">
        <v>0.3366336633663366</v>
      </c>
      <c r="BK10">
        <v>0.3366336633663366</v>
      </c>
      <c r="BL10">
        <v>0.3366336633663366</v>
      </c>
      <c r="BM10">
        <v>0.33333660133922882</v>
      </c>
      <c r="BN10">
        <v>0.3366336633663366</v>
      </c>
      <c r="BO10">
        <v>0.34343434343434337</v>
      </c>
      <c r="BP10">
        <v>0.3366336633663366</v>
      </c>
      <c r="BQ10">
        <v>0.34343434343434337</v>
      </c>
      <c r="BR10">
        <v>0.33999999999999997</v>
      </c>
      <c r="BS10">
        <v>0.35416666666666669</v>
      </c>
      <c r="BT10">
        <v>0.3366336633663366</v>
      </c>
      <c r="BU10">
        <v>0.34343434343434337</v>
      </c>
      <c r="BV10">
        <v>0.34343434343434337</v>
      </c>
      <c r="BW10">
        <v>0.34693877551020408</v>
      </c>
      <c r="BZ10" s="81">
        <v>5.8760408784589796E-2</v>
      </c>
      <c r="CA10" s="81"/>
      <c r="CB10" s="81"/>
    </row>
    <row r="11" spans="1:80" ht="28.5">
      <c r="A11" s="111"/>
      <c r="B11" s="92" t="s">
        <v>65</v>
      </c>
      <c r="C11" s="92" t="s">
        <v>82</v>
      </c>
      <c r="D11">
        <v>0.33334444481482711</v>
      </c>
      <c r="E11">
        <v>0.33334444481482711</v>
      </c>
      <c r="F11">
        <v>0.33898305084745761</v>
      </c>
      <c r="G11">
        <v>0.33898305084745761</v>
      </c>
      <c r="H11">
        <v>0.33898305084745761</v>
      </c>
      <c r="I11">
        <v>0.34246575342465752</v>
      </c>
      <c r="J11">
        <v>0.33898305084745761</v>
      </c>
      <c r="K11">
        <v>0.33898305084745761</v>
      </c>
      <c r="L11">
        <v>0.33334444481482711</v>
      </c>
      <c r="M11">
        <v>0.33898305084745761</v>
      </c>
      <c r="N11">
        <v>0.33898305084745761</v>
      </c>
      <c r="O11">
        <v>0.34482758620689657</v>
      </c>
      <c r="P11">
        <v>0.34482758620689657</v>
      </c>
      <c r="Q11">
        <v>0.34482758620689657</v>
      </c>
      <c r="R11">
        <v>0.34482758620689657</v>
      </c>
      <c r="S11">
        <v>0.34482758620689657</v>
      </c>
      <c r="T11">
        <v>0.34482758620689657</v>
      </c>
      <c r="U11">
        <v>0.34482758620689657</v>
      </c>
      <c r="V11">
        <v>0.33334444481482711</v>
      </c>
      <c r="W11">
        <v>0.33334444481482711</v>
      </c>
      <c r="X11">
        <v>0.34482758620689657</v>
      </c>
      <c r="Y11">
        <v>0.35714285714285715</v>
      </c>
      <c r="Z11">
        <v>0.33898305084745761</v>
      </c>
      <c r="AA11">
        <v>0.4</v>
      </c>
      <c r="AB11">
        <v>0.34482758620689657</v>
      </c>
      <c r="AC11">
        <v>0.33670033670033672</v>
      </c>
      <c r="AD11">
        <v>0.34482758620689657</v>
      </c>
      <c r="AE11">
        <v>0.4</v>
      </c>
      <c r="AF11">
        <v>0.33334444481482711</v>
      </c>
      <c r="AG11">
        <v>0.35714285714285715</v>
      </c>
      <c r="AH11">
        <v>0.34482758620689657</v>
      </c>
      <c r="AI11">
        <v>0.34482758620689657</v>
      </c>
      <c r="AJ11">
        <v>0.35087719298245612</v>
      </c>
      <c r="AK11">
        <v>0.37037037037037035</v>
      </c>
      <c r="AL11">
        <v>0.36101083032490977</v>
      </c>
      <c r="AM11">
        <v>0.34482758620689657</v>
      </c>
      <c r="AN11">
        <v>0.35714285714285715</v>
      </c>
      <c r="AO11">
        <v>0.35087719298245612</v>
      </c>
      <c r="AP11">
        <v>0.37037037037037035</v>
      </c>
      <c r="AQ11">
        <v>0.34482758620689657</v>
      </c>
      <c r="AR11">
        <v>0.34482758620689657</v>
      </c>
      <c r="AS11">
        <v>0.34482758620689657</v>
      </c>
      <c r="AT11">
        <v>0.33334444481482711</v>
      </c>
      <c r="AU11">
        <v>0.33334444481482711</v>
      </c>
      <c r="AV11">
        <v>0.33334444481482711</v>
      </c>
      <c r="AW11">
        <v>0.35714285714285715</v>
      </c>
      <c r="AX11">
        <v>0.35714285714285715</v>
      </c>
      <c r="AY11">
        <v>0.34482758620689657</v>
      </c>
      <c r="AZ11">
        <v>0.34482758620689657</v>
      </c>
      <c r="BA11">
        <v>0.34482758620689657</v>
      </c>
      <c r="BB11">
        <v>1</v>
      </c>
      <c r="BC11">
        <v>0.34482758620689657</v>
      </c>
      <c r="BD11">
        <v>0.33334444481482711</v>
      </c>
      <c r="BE11">
        <v>0.33334444481482711</v>
      </c>
      <c r="BF11">
        <v>0.33334444481482711</v>
      </c>
      <c r="BG11">
        <v>0.35714285714285715</v>
      </c>
      <c r="BH11">
        <v>0.33334444481482711</v>
      </c>
      <c r="BI11">
        <v>0.34482758620689657</v>
      </c>
      <c r="BJ11">
        <v>0.33334444481482711</v>
      </c>
      <c r="BK11">
        <v>0.33334444481482711</v>
      </c>
      <c r="BL11">
        <v>0.35714285714285715</v>
      </c>
      <c r="BM11">
        <v>0.33334444481482711</v>
      </c>
      <c r="BN11">
        <v>0.4</v>
      </c>
      <c r="BO11">
        <v>0.36363636363636365</v>
      </c>
      <c r="BP11">
        <v>0.35714285714285715</v>
      </c>
      <c r="BQ11">
        <v>0.35714285714285715</v>
      </c>
      <c r="BR11">
        <v>0.33333333333333331</v>
      </c>
      <c r="BS11">
        <v>0.36363636363636365</v>
      </c>
      <c r="BT11">
        <v>0.4</v>
      </c>
      <c r="BU11">
        <v>0.35714285714285715</v>
      </c>
      <c r="BV11">
        <v>0.35714285714285715</v>
      </c>
      <c r="BW11">
        <v>0.37037037037037035</v>
      </c>
      <c r="BZ11" s="81">
        <v>3.5863854221937566E-2</v>
      </c>
      <c r="CA11" s="81"/>
      <c r="CB11" s="81"/>
    </row>
    <row r="12" spans="1:80" ht="28.5">
      <c r="A12" s="111"/>
      <c r="B12" s="92" t="s">
        <v>67</v>
      </c>
      <c r="C12" s="92" t="s">
        <v>66</v>
      </c>
      <c r="D12">
        <v>0.33594807130390447</v>
      </c>
      <c r="E12">
        <v>0.33333463053190326</v>
      </c>
      <c r="F12">
        <v>0.39281373965283989</v>
      </c>
      <c r="G12">
        <v>0.70229164104456199</v>
      </c>
      <c r="H12">
        <v>0.39281373965283989</v>
      </c>
      <c r="I12">
        <v>0.35181648286201306</v>
      </c>
      <c r="J12">
        <v>0.33333463053190326</v>
      </c>
      <c r="K12">
        <v>0.71044664703686811</v>
      </c>
      <c r="L12">
        <v>0.33333463053190326</v>
      </c>
      <c r="M12">
        <v>0.60892901574663205</v>
      </c>
      <c r="N12">
        <v>0.41587162867477478</v>
      </c>
      <c r="O12">
        <v>0.34372680029695618</v>
      </c>
      <c r="P12">
        <v>0.33333463053190326</v>
      </c>
      <c r="Q12">
        <v>0.35382200466778196</v>
      </c>
      <c r="R12">
        <v>0.33994800865199526</v>
      </c>
      <c r="S12">
        <v>0.35056377514478071</v>
      </c>
      <c r="T12">
        <v>0.35056377514478071</v>
      </c>
      <c r="U12">
        <v>0.35056377514478071</v>
      </c>
      <c r="V12">
        <v>0.33333463053190326</v>
      </c>
      <c r="W12">
        <v>1</v>
      </c>
      <c r="X12">
        <v>0.3584116157917861</v>
      </c>
      <c r="Y12">
        <v>0.35440759666508059</v>
      </c>
      <c r="Z12">
        <v>0.36488530107137535</v>
      </c>
      <c r="AA12">
        <v>0.35775294977550381</v>
      </c>
      <c r="AB12">
        <v>0.38511341411325672</v>
      </c>
      <c r="AC12">
        <v>0.33873806181163862</v>
      </c>
      <c r="AD12">
        <v>0.39222016164113832</v>
      </c>
      <c r="AE12">
        <v>0.35775294977550381</v>
      </c>
      <c r="AF12">
        <v>0.34346492371233234</v>
      </c>
      <c r="AG12">
        <v>0.35775294977550381</v>
      </c>
      <c r="AH12">
        <v>0.35775294977550381</v>
      </c>
      <c r="AI12">
        <v>0.33387904656103218</v>
      </c>
      <c r="AJ12">
        <v>0.33333463053190326</v>
      </c>
      <c r="AK12">
        <v>0.33333463053190326</v>
      </c>
      <c r="AL12">
        <v>1</v>
      </c>
      <c r="AM12">
        <v>1</v>
      </c>
      <c r="AN12">
        <v>0.3468305225436803</v>
      </c>
      <c r="AO12">
        <v>0.33446572560963705</v>
      </c>
      <c r="AP12">
        <v>0.33640987373092707</v>
      </c>
      <c r="AQ12">
        <v>0.33333463053190326</v>
      </c>
      <c r="AR12">
        <v>0.33333463053190326</v>
      </c>
      <c r="AS12">
        <v>0.34028564050612797</v>
      </c>
      <c r="AT12">
        <v>0.91781409054379837</v>
      </c>
      <c r="AU12">
        <v>0.51863401047500834</v>
      </c>
      <c r="AV12">
        <v>0.34113945476631424</v>
      </c>
      <c r="AW12">
        <v>0.45189796618217309</v>
      </c>
      <c r="AX12">
        <v>0.676927332358636</v>
      </c>
      <c r="AY12">
        <v>0.33333463053190326</v>
      </c>
      <c r="AZ12">
        <v>0.33333463053190326</v>
      </c>
      <c r="BA12">
        <v>0.33333463053190326</v>
      </c>
      <c r="BB12">
        <v>0.33333463053190326</v>
      </c>
      <c r="BC12">
        <v>0.33333463053190326</v>
      </c>
      <c r="BD12">
        <v>0.33333463053190326</v>
      </c>
      <c r="BE12">
        <v>0.33333463053190326</v>
      </c>
      <c r="BF12">
        <v>0.33333463053190326</v>
      </c>
      <c r="BG12">
        <v>0.33415257378040453</v>
      </c>
      <c r="BH12">
        <v>0.33333463053190326</v>
      </c>
      <c r="BI12">
        <v>0.33333463053190326</v>
      </c>
      <c r="BJ12">
        <v>0.33333463053190326</v>
      </c>
      <c r="BK12">
        <v>0.33333463053190326</v>
      </c>
      <c r="BL12">
        <v>0.3356189879121525</v>
      </c>
      <c r="BM12">
        <v>0.33333463053190326</v>
      </c>
      <c r="BN12">
        <v>0.33333463053190326</v>
      </c>
      <c r="BO12">
        <v>0.33333463053190326</v>
      </c>
      <c r="BP12">
        <v>0.33333463053190326</v>
      </c>
      <c r="BQ12">
        <v>0.33333463053190326</v>
      </c>
      <c r="BR12">
        <v>0.34421025136128919</v>
      </c>
      <c r="BS12">
        <v>0.33333463053190326</v>
      </c>
      <c r="BT12">
        <v>0.33333463053190326</v>
      </c>
      <c r="BU12">
        <v>0.33333463053190326</v>
      </c>
      <c r="BV12">
        <v>0.33333463053190326</v>
      </c>
      <c r="BW12">
        <v>0.35345699135494252</v>
      </c>
      <c r="BZ12" s="81">
        <v>6.1195024302277801E-2</v>
      </c>
      <c r="CA12" s="81"/>
      <c r="CB12" s="81"/>
    </row>
    <row r="13" spans="1:80" ht="28.5">
      <c r="A13" s="111" t="s">
        <v>107</v>
      </c>
      <c r="B13" s="92" t="s">
        <v>69</v>
      </c>
      <c r="C13" s="92" t="s">
        <v>30</v>
      </c>
      <c r="D13">
        <v>0.7599999999999999</v>
      </c>
      <c r="E13">
        <v>0.79831932773109249</v>
      </c>
      <c r="F13">
        <v>0.84070796460177</v>
      </c>
      <c r="G13">
        <v>0.97938144329896903</v>
      </c>
      <c r="H13">
        <v>1</v>
      </c>
      <c r="I13">
        <v>0.97938144329896903</v>
      </c>
      <c r="J13">
        <v>0.92233009708737856</v>
      </c>
      <c r="K13">
        <v>0.92233009708737856</v>
      </c>
      <c r="L13">
        <v>0.95959595959595967</v>
      </c>
      <c r="M13">
        <v>0.95959595959595967</v>
      </c>
      <c r="N13">
        <v>0.94059405940594065</v>
      </c>
      <c r="O13">
        <v>0.6462585034013606</v>
      </c>
      <c r="P13">
        <v>0.62091503267973858</v>
      </c>
      <c r="Q13">
        <v>0.66433566433566438</v>
      </c>
      <c r="R13">
        <v>0.63758389261744963</v>
      </c>
      <c r="S13">
        <v>0.85585585585585577</v>
      </c>
      <c r="T13">
        <v>0.85585585585585577</v>
      </c>
      <c r="U13">
        <v>0.67375886524822692</v>
      </c>
      <c r="V13">
        <v>0.7599999999999999</v>
      </c>
      <c r="W13">
        <v>0.89622641509433965</v>
      </c>
      <c r="X13">
        <v>0.94059405940594065</v>
      </c>
      <c r="Y13">
        <v>0.79831932773109249</v>
      </c>
      <c r="Z13">
        <v>1</v>
      </c>
      <c r="AA13">
        <v>0.79831932773109249</v>
      </c>
      <c r="AB13">
        <v>0.88785046728971961</v>
      </c>
      <c r="AC13">
        <v>0.59748427672955973</v>
      </c>
      <c r="AD13">
        <v>0.97938144329896903</v>
      </c>
      <c r="AE13">
        <v>0.97938144329896903</v>
      </c>
      <c r="AF13">
        <v>0.70370370370370372</v>
      </c>
      <c r="AG13">
        <v>0.63758389261744963</v>
      </c>
      <c r="AH13">
        <v>0.79831932773109249</v>
      </c>
      <c r="AI13">
        <v>0.67375886524822692</v>
      </c>
      <c r="AJ13">
        <v>0.6934306569343065</v>
      </c>
      <c r="AK13">
        <v>0.6462585034013606</v>
      </c>
      <c r="AL13">
        <v>0.70370370370370372</v>
      </c>
      <c r="AM13">
        <v>0.84070796460177</v>
      </c>
      <c r="AN13">
        <v>0.6934306569343065</v>
      </c>
      <c r="AO13">
        <v>0.67375886524822692</v>
      </c>
      <c r="AP13">
        <v>0.70370370370370372</v>
      </c>
      <c r="AQ13">
        <v>0.97938144329896903</v>
      </c>
      <c r="AR13">
        <v>0.97938144329896903</v>
      </c>
      <c r="AS13">
        <v>0.94059405940594065</v>
      </c>
      <c r="AT13">
        <v>0.73643410852713176</v>
      </c>
      <c r="AU13">
        <v>0.68345323741007191</v>
      </c>
      <c r="AV13">
        <v>0.82608695652173914</v>
      </c>
      <c r="AW13">
        <v>0.85585585585585577</v>
      </c>
      <c r="AX13">
        <v>0.79831932773109249</v>
      </c>
      <c r="AY13">
        <v>0.95959595959595967</v>
      </c>
      <c r="AZ13">
        <v>0.97938144329896903</v>
      </c>
      <c r="BA13">
        <v>0.95959595959595967</v>
      </c>
      <c r="BB13">
        <v>1</v>
      </c>
      <c r="BC13">
        <v>0.81196581196581197</v>
      </c>
      <c r="BD13">
        <v>0.87155963302752293</v>
      </c>
      <c r="BE13">
        <v>0.90476190476190466</v>
      </c>
      <c r="BF13">
        <v>0.62091503267973858</v>
      </c>
      <c r="BG13">
        <v>0.7142857142857143</v>
      </c>
      <c r="BH13">
        <v>0.78512396694214881</v>
      </c>
      <c r="BI13">
        <v>0.70370370370370372</v>
      </c>
      <c r="BJ13">
        <v>0.65517241379310343</v>
      </c>
      <c r="BK13">
        <v>0.90476190476190466</v>
      </c>
      <c r="BL13">
        <v>0.97938144329896903</v>
      </c>
      <c r="BM13">
        <v>0.86678832116788329</v>
      </c>
      <c r="BN13">
        <v>0.85585585585585577</v>
      </c>
      <c r="BO13">
        <v>1</v>
      </c>
      <c r="BP13">
        <v>0.92233009708737856</v>
      </c>
      <c r="BQ13">
        <v>0.88785046728971961</v>
      </c>
      <c r="BR13">
        <v>0.92233009708737856</v>
      </c>
      <c r="BS13">
        <v>0.95959595959595967</v>
      </c>
      <c r="BT13">
        <v>0.92054263565891481</v>
      </c>
      <c r="BU13">
        <v>0.95959595959595967</v>
      </c>
      <c r="BV13">
        <v>0.90476190476190466</v>
      </c>
      <c r="BW13">
        <v>0.94059405940594065</v>
      </c>
      <c r="BZ13" s="81">
        <v>5.6756314861860484E-3</v>
      </c>
      <c r="CA13" s="81"/>
      <c r="CB13" s="81"/>
    </row>
    <row r="14" spans="1:80" ht="14.25">
      <c r="A14" s="111"/>
      <c r="B14" s="92" t="s">
        <v>70</v>
      </c>
      <c r="C14" s="92" t="s">
        <v>252</v>
      </c>
      <c r="D14">
        <v>0.55234657039711188</v>
      </c>
      <c r="E14">
        <v>0.48571428571428577</v>
      </c>
      <c r="F14">
        <v>0.52577319587628868</v>
      </c>
      <c r="G14">
        <v>0.37592137592137592</v>
      </c>
      <c r="H14">
        <v>0.36170212765957449</v>
      </c>
      <c r="I14">
        <v>0.36515513126491644</v>
      </c>
      <c r="J14">
        <v>0.40157480314960631</v>
      </c>
      <c r="K14">
        <v>0.40369393139841686</v>
      </c>
      <c r="L14">
        <v>0.36170212765957449</v>
      </c>
      <c r="M14">
        <v>0.36515513126491644</v>
      </c>
      <c r="N14">
        <v>0.38154613466334164</v>
      </c>
      <c r="O14">
        <v>0.71162790697674416</v>
      </c>
      <c r="P14">
        <v>1</v>
      </c>
      <c r="Q14">
        <v>0.48571428571428577</v>
      </c>
      <c r="R14">
        <v>0.96226415094339612</v>
      </c>
      <c r="S14">
        <v>0.40799999999999997</v>
      </c>
      <c r="T14">
        <v>0.40799999999999997</v>
      </c>
      <c r="U14">
        <v>0.65106382978723398</v>
      </c>
      <c r="V14">
        <v>0.54063604240282692</v>
      </c>
      <c r="W14">
        <v>0.48571428571428577</v>
      </c>
      <c r="X14">
        <v>0.42618384401114207</v>
      </c>
      <c r="Y14">
        <v>0.42382271468144045</v>
      </c>
      <c r="Z14">
        <v>0.35334872979214782</v>
      </c>
      <c r="AA14">
        <v>0.41917808219178082</v>
      </c>
      <c r="AB14">
        <v>0.39947780678851175</v>
      </c>
      <c r="AC14">
        <v>0.41917808219178082</v>
      </c>
      <c r="AD14">
        <v>0.37226277372262773</v>
      </c>
      <c r="AE14">
        <v>0.36342042755344417</v>
      </c>
      <c r="AF14">
        <v>0.61943319838056676</v>
      </c>
      <c r="AG14">
        <v>0.42382271468144045</v>
      </c>
      <c r="AH14">
        <v>0.50830564784053156</v>
      </c>
      <c r="AI14">
        <v>0.44347826086956521</v>
      </c>
      <c r="AJ14">
        <v>0.48881789137380194</v>
      </c>
      <c r="AK14">
        <v>0.55636363636363639</v>
      </c>
      <c r="AL14">
        <v>0.46504559270516721</v>
      </c>
      <c r="AM14">
        <v>0.48881789137380194</v>
      </c>
      <c r="AN14">
        <v>0.55234657039711188</v>
      </c>
      <c r="AO14">
        <v>0.65106382978723398</v>
      </c>
      <c r="AP14">
        <v>0.47663551401869159</v>
      </c>
      <c r="AQ14">
        <v>0.39947780678851175</v>
      </c>
      <c r="AR14">
        <v>0.3704600484261501</v>
      </c>
      <c r="AS14">
        <v>0.41239892183288412</v>
      </c>
      <c r="AT14">
        <v>0.48264984227129332</v>
      </c>
      <c r="AU14">
        <v>0.69863013698630139</v>
      </c>
      <c r="AV14">
        <v>0.52941176470588236</v>
      </c>
      <c r="AW14">
        <v>0.45945945945945943</v>
      </c>
      <c r="AX14">
        <v>0.66579634464751958</v>
      </c>
      <c r="AY14">
        <v>0.38931297709923668</v>
      </c>
      <c r="AZ14">
        <v>0.48881789137380194</v>
      </c>
      <c r="BA14">
        <v>0.42382271468144045</v>
      </c>
      <c r="BB14">
        <v>0.38931297709923668</v>
      </c>
      <c r="BC14">
        <v>0.46788990825688076</v>
      </c>
      <c r="BD14">
        <v>0.37317073170731702</v>
      </c>
      <c r="BE14">
        <v>0.40799999999999997</v>
      </c>
      <c r="BF14">
        <v>0.36342042755344417</v>
      </c>
      <c r="BG14">
        <v>0.71830985915492962</v>
      </c>
      <c r="BH14">
        <v>0.50163934426229506</v>
      </c>
      <c r="BI14">
        <v>0.60474308300395263</v>
      </c>
      <c r="BJ14">
        <v>0.90532544378698221</v>
      </c>
      <c r="BK14">
        <v>0.40369393139841686</v>
      </c>
      <c r="BL14">
        <v>0.3796526054590571</v>
      </c>
      <c r="BM14">
        <v>0.44606413994169097</v>
      </c>
      <c r="BN14">
        <v>0.51170568561872909</v>
      </c>
      <c r="BO14">
        <v>0.37777777777777777</v>
      </c>
      <c r="BP14">
        <v>0.40369393139841686</v>
      </c>
      <c r="BQ14">
        <v>0.48571428571428577</v>
      </c>
      <c r="BR14">
        <v>0.39534883720930236</v>
      </c>
      <c r="BS14">
        <v>0.37592137592137592</v>
      </c>
      <c r="BT14">
        <v>0.44868035190615835</v>
      </c>
      <c r="BU14">
        <v>0.37408312958435203</v>
      </c>
      <c r="BV14">
        <v>0.42857142857142855</v>
      </c>
      <c r="BW14">
        <v>0.41689373297002724</v>
      </c>
      <c r="BZ14" s="81">
        <v>1.2594381211918648E-2</v>
      </c>
      <c r="CA14" s="81"/>
      <c r="CB14" s="81"/>
    </row>
    <row r="15" spans="1:80" ht="28.5">
      <c r="A15" s="111"/>
      <c r="B15" s="92" t="s">
        <v>72</v>
      </c>
      <c r="C15" s="92" t="s">
        <v>30</v>
      </c>
      <c r="D15">
        <v>0.97667780074509614</v>
      </c>
      <c r="E15">
        <v>0.97821848228187569</v>
      </c>
      <c r="F15">
        <v>0.89964641893051112</v>
      </c>
      <c r="G15">
        <v>0.99921277182169743</v>
      </c>
      <c r="H15">
        <v>0.97817992344594129</v>
      </c>
      <c r="I15">
        <v>0.94494551571441876</v>
      </c>
      <c r="J15">
        <v>0.98733534927586741</v>
      </c>
      <c r="K15">
        <v>0.97047452402754841</v>
      </c>
      <c r="L15">
        <v>0.98809041284845922</v>
      </c>
      <c r="M15">
        <v>0.99546739359297243</v>
      </c>
      <c r="N15">
        <v>0.94936292169004211</v>
      </c>
      <c r="O15">
        <v>0.9115026498838833</v>
      </c>
      <c r="P15">
        <v>0.93792927447373853</v>
      </c>
      <c r="Q15">
        <v>0.96381707764394919</v>
      </c>
      <c r="R15">
        <v>0.95003423123945496</v>
      </c>
      <c r="S15">
        <v>0.95745496358758142</v>
      </c>
      <c r="T15">
        <v>0.94836750189825358</v>
      </c>
      <c r="U15">
        <v>0.94788482794476747</v>
      </c>
      <c r="V15">
        <v>0.94713904319946507</v>
      </c>
      <c r="W15">
        <v>0.89566152742918592</v>
      </c>
      <c r="X15">
        <v>0.9550023569640741</v>
      </c>
      <c r="Y15">
        <v>0.95459264441003522</v>
      </c>
      <c r="Z15">
        <v>0.99219630770717626</v>
      </c>
      <c r="AA15">
        <v>0.95070823129486481</v>
      </c>
      <c r="AB15">
        <v>0.97101330898079996</v>
      </c>
      <c r="AC15">
        <v>0.96582502541566562</v>
      </c>
      <c r="AD15">
        <v>0.99325330853336968</v>
      </c>
      <c r="AE15">
        <v>0.95379915998472697</v>
      </c>
      <c r="AF15">
        <v>0.93017377975779558</v>
      </c>
      <c r="AG15">
        <v>0.95294331709592528</v>
      </c>
      <c r="AH15">
        <v>0.94049567244910726</v>
      </c>
      <c r="AI15">
        <v>0.94529688659870381</v>
      </c>
      <c r="AJ15">
        <v>0.91586189309453858</v>
      </c>
      <c r="AK15">
        <v>0.93352120381478498</v>
      </c>
      <c r="AL15">
        <v>0.95196076151603259</v>
      </c>
      <c r="AM15">
        <v>0.93529772356683694</v>
      </c>
      <c r="AN15">
        <v>0.94524013450865163</v>
      </c>
      <c r="AO15">
        <v>0.91369863126854722</v>
      </c>
      <c r="AP15">
        <v>0.93890017604211962</v>
      </c>
      <c r="AQ15">
        <v>0.9525448872823572</v>
      </c>
      <c r="AR15">
        <v>0.95889144450954</v>
      </c>
      <c r="AS15">
        <v>0.9623931260257288</v>
      </c>
      <c r="AT15">
        <v>0.88768492377095254</v>
      </c>
      <c r="AU15">
        <v>0.96726686829824404</v>
      </c>
      <c r="AV15">
        <v>0.99991152422124696</v>
      </c>
      <c r="AW15">
        <v>0.93445760519806409</v>
      </c>
      <c r="AX15">
        <v>0.89246159342622378</v>
      </c>
      <c r="AY15">
        <v>0.97947545277524151</v>
      </c>
      <c r="AZ15">
        <v>0.95955922798125437</v>
      </c>
      <c r="BA15">
        <v>0.97247462204165658</v>
      </c>
      <c r="BB15">
        <v>0.95012098539461132</v>
      </c>
      <c r="BC15">
        <v>0.97528516453171332</v>
      </c>
      <c r="BD15">
        <v>0.74925014997000605</v>
      </c>
      <c r="BE15">
        <v>0.92957985843775404</v>
      </c>
      <c r="BF15">
        <v>0.90809829189622315</v>
      </c>
      <c r="BG15">
        <v>0.90597694399476703</v>
      </c>
      <c r="BH15">
        <v>0.94644458291415923</v>
      </c>
      <c r="BI15">
        <v>0.99662711294743067</v>
      </c>
      <c r="BJ15">
        <v>0.93822632579805265</v>
      </c>
      <c r="BK15">
        <v>0.93070044709388966</v>
      </c>
      <c r="BL15">
        <v>0.95745496358758142</v>
      </c>
      <c r="BM15">
        <v>0.68551042810098795</v>
      </c>
      <c r="BN15">
        <v>0.99132683105889952</v>
      </c>
      <c r="BO15">
        <v>0.98763804239155983</v>
      </c>
      <c r="BP15">
        <v>0.96909332822085725</v>
      </c>
      <c r="BQ15">
        <v>0.99375034184977673</v>
      </c>
      <c r="BR15">
        <v>0.98401551790637487</v>
      </c>
      <c r="BS15">
        <v>0.93745666212503531</v>
      </c>
      <c r="BT15">
        <v>0.99048374306106257</v>
      </c>
      <c r="BU15">
        <v>0.98756917660252719</v>
      </c>
      <c r="BV15">
        <v>0.99534291294189092</v>
      </c>
      <c r="BW15">
        <v>0.98797566798612668</v>
      </c>
      <c r="BZ15" s="81">
        <v>1.0631965922656282E-3</v>
      </c>
      <c r="CA15" s="81"/>
      <c r="CB15" s="81"/>
    </row>
    <row r="16" spans="1:80" ht="28.5">
      <c r="A16" s="111"/>
      <c r="B16" s="92" t="s">
        <v>76</v>
      </c>
      <c r="C16" s="92" t="s">
        <v>77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0.33355570380253502</v>
      </c>
      <c r="M16">
        <v>1</v>
      </c>
      <c r="N16">
        <v>1</v>
      </c>
      <c r="O16">
        <v>1</v>
      </c>
      <c r="P16">
        <v>1</v>
      </c>
      <c r="Q16">
        <v>0.33557046979865773</v>
      </c>
      <c r="R16">
        <v>1</v>
      </c>
      <c r="S16">
        <v>1</v>
      </c>
      <c r="T16">
        <v>1</v>
      </c>
      <c r="U16">
        <v>1</v>
      </c>
      <c r="V16">
        <v>0.33355570380253502</v>
      </c>
      <c r="W16">
        <v>0.7142857142857143</v>
      </c>
      <c r="X16">
        <v>1</v>
      </c>
      <c r="Y16">
        <v>1</v>
      </c>
      <c r="Z16">
        <v>0.33355570380253502</v>
      </c>
      <c r="AA16">
        <v>1</v>
      </c>
      <c r="AB16">
        <v>1</v>
      </c>
      <c r="AC16">
        <v>1</v>
      </c>
      <c r="AD16">
        <v>1</v>
      </c>
      <c r="AE16">
        <v>0.98039215686274506</v>
      </c>
      <c r="AF16">
        <v>1</v>
      </c>
      <c r="AG16">
        <v>1</v>
      </c>
      <c r="AH16">
        <v>1</v>
      </c>
      <c r="AI16">
        <v>0.33355570380253502</v>
      </c>
      <c r="AJ16">
        <v>0.33355570380253502</v>
      </c>
      <c r="AK16">
        <v>1</v>
      </c>
      <c r="AL16">
        <v>0.94339622641509424</v>
      </c>
      <c r="AM16">
        <v>1</v>
      </c>
      <c r="AN16">
        <v>0.33355570380253502</v>
      </c>
      <c r="AO16">
        <v>0.80645161290322587</v>
      </c>
      <c r="AP16">
        <v>0.33355570380253502</v>
      </c>
      <c r="AQ16">
        <v>0.33355570380253502</v>
      </c>
      <c r="AR16">
        <v>0.33355570380253502</v>
      </c>
      <c r="AS16">
        <v>0.33355570380253502</v>
      </c>
      <c r="AT16">
        <v>0.33355570380253502</v>
      </c>
      <c r="AU16">
        <v>0.33355570380253502</v>
      </c>
      <c r="AV16">
        <v>0.33355570380253502</v>
      </c>
      <c r="AW16">
        <v>0.33355570380253502</v>
      </c>
      <c r="AX16">
        <v>0.33355570380253502</v>
      </c>
      <c r="AY16">
        <v>0.33355570380253502</v>
      </c>
      <c r="AZ16">
        <v>0.33355570380253502</v>
      </c>
      <c r="BA16">
        <v>0.33355570380253502</v>
      </c>
      <c r="BB16">
        <v>1</v>
      </c>
      <c r="BC16">
        <v>0.33355570380253502</v>
      </c>
      <c r="BD16">
        <v>0.7142857142857143</v>
      </c>
      <c r="BE16">
        <v>0.33355570380253502</v>
      </c>
      <c r="BF16">
        <v>0.33355570380253502</v>
      </c>
      <c r="BG16">
        <v>1</v>
      </c>
      <c r="BH16">
        <v>1</v>
      </c>
      <c r="BI16">
        <v>1</v>
      </c>
      <c r="BJ16">
        <v>1</v>
      </c>
      <c r="BK16">
        <v>0.92592592592592582</v>
      </c>
      <c r="BL16">
        <v>1</v>
      </c>
      <c r="BM16">
        <v>0.33355570380253502</v>
      </c>
      <c r="BN16">
        <v>0.33355570380253502</v>
      </c>
      <c r="BO16">
        <v>0.33355570380253502</v>
      </c>
      <c r="BP16">
        <v>0.33355570380253502</v>
      </c>
      <c r="BQ16">
        <v>0.33355570380253502</v>
      </c>
      <c r="BR16">
        <v>0.33355570380253502</v>
      </c>
      <c r="BS16">
        <v>0.33355570380253502</v>
      </c>
      <c r="BT16">
        <v>0.33355570380253502</v>
      </c>
      <c r="BU16">
        <v>0.33355570380253502</v>
      </c>
      <c r="BV16">
        <v>0.33355570380253502</v>
      </c>
      <c r="BW16">
        <v>0.33355570380253502</v>
      </c>
      <c r="BZ16" s="81">
        <v>3.0059737992794048E-2</v>
      </c>
      <c r="CA16" s="81"/>
      <c r="CB16" s="81"/>
    </row>
    <row r="17" spans="1:80" ht="28.5">
      <c r="A17" s="111"/>
      <c r="B17" s="92" t="s">
        <v>78</v>
      </c>
      <c r="C17" s="92" t="s">
        <v>79</v>
      </c>
      <c r="D17">
        <v>0.33333333675213678</v>
      </c>
      <c r="E17">
        <v>0.33333333675213678</v>
      </c>
      <c r="F17">
        <v>0.33333333675213678</v>
      </c>
      <c r="G17">
        <v>0.33333333675213678</v>
      </c>
      <c r="H17">
        <v>0.33333333675213678</v>
      </c>
      <c r="I17">
        <v>0.33333333675213678</v>
      </c>
      <c r="J17">
        <v>0.33333333675213678</v>
      </c>
      <c r="K17">
        <v>0.33333333675213678</v>
      </c>
      <c r="L17">
        <v>0.33333333675213678</v>
      </c>
      <c r="M17">
        <v>0.33333333675213678</v>
      </c>
      <c r="N17">
        <v>0.33333333675213678</v>
      </c>
      <c r="O17">
        <v>0.38419399881881033</v>
      </c>
      <c r="P17">
        <v>0.33678756476683935</v>
      </c>
      <c r="Q17">
        <v>0.33854166666666663</v>
      </c>
      <c r="R17">
        <v>0.36312849162011174</v>
      </c>
      <c r="S17">
        <v>0.81685957957619815</v>
      </c>
      <c r="T17">
        <v>0.34031413612565442</v>
      </c>
      <c r="U17">
        <v>0.39827909119328953</v>
      </c>
      <c r="V17">
        <v>1</v>
      </c>
      <c r="W17">
        <v>0.3623188405797102</v>
      </c>
      <c r="X17">
        <v>0.33333333675213678</v>
      </c>
      <c r="Y17">
        <v>0.33333333675213678</v>
      </c>
      <c r="Z17">
        <v>0.33333333675213678</v>
      </c>
      <c r="AA17">
        <v>0.33333333675213678</v>
      </c>
      <c r="AB17">
        <v>0.33333333675213678</v>
      </c>
      <c r="AC17">
        <v>0.39393939393939398</v>
      </c>
      <c r="AD17">
        <v>0.33333333675213678</v>
      </c>
      <c r="AE17">
        <v>0.7397291453283259</v>
      </c>
      <c r="AF17">
        <v>0.36208068271705346</v>
      </c>
      <c r="AG17">
        <v>0.33333333675213678</v>
      </c>
      <c r="AH17">
        <v>0.33333333675213678</v>
      </c>
      <c r="AI17">
        <v>0.33333333675213678</v>
      </c>
      <c r="AJ17">
        <v>0.33333333675213678</v>
      </c>
      <c r="AK17">
        <v>0.33333333675213678</v>
      </c>
      <c r="AL17">
        <v>0.41298228229766054</v>
      </c>
      <c r="AM17">
        <v>1</v>
      </c>
      <c r="AN17">
        <v>0.33333333675213678</v>
      </c>
      <c r="AO17">
        <v>0.39872897471444874</v>
      </c>
      <c r="AP17">
        <v>0.33333333675213678</v>
      </c>
      <c r="AQ17">
        <v>0.33333333675213678</v>
      </c>
      <c r="AR17">
        <v>0.33333333675213678</v>
      </c>
      <c r="AS17">
        <v>0.33333333675213678</v>
      </c>
      <c r="AT17">
        <v>0.33333333675213678</v>
      </c>
      <c r="AU17">
        <v>0.33333333675213678</v>
      </c>
      <c r="AV17">
        <v>0.33333333675213678</v>
      </c>
      <c r="AW17">
        <v>0.33333333675213678</v>
      </c>
      <c r="AX17">
        <v>0.33333333675213678</v>
      </c>
      <c r="AY17">
        <v>0.33333333675213678</v>
      </c>
      <c r="AZ17">
        <v>0.33333333675213678</v>
      </c>
      <c r="BA17">
        <v>0.33333333675213678</v>
      </c>
      <c r="BB17">
        <v>0.33333333675213678</v>
      </c>
      <c r="BC17">
        <v>0.33333333675213678</v>
      </c>
      <c r="BD17">
        <v>0.33333333675213678</v>
      </c>
      <c r="BE17">
        <v>0.41935483870967744</v>
      </c>
      <c r="BF17">
        <v>0.33333333675213678</v>
      </c>
      <c r="BG17">
        <v>0.33333333675213678</v>
      </c>
      <c r="BH17">
        <v>0.33333333675213678</v>
      </c>
      <c r="BI17">
        <v>0.33333333675213678</v>
      </c>
      <c r="BJ17">
        <v>0.33333333675213678</v>
      </c>
      <c r="BK17">
        <v>0.33333333675213678</v>
      </c>
      <c r="BL17">
        <v>0.33333333675213678</v>
      </c>
      <c r="BM17">
        <v>0.33333333675213678</v>
      </c>
      <c r="BN17">
        <v>0.33333333675213678</v>
      </c>
      <c r="BO17">
        <v>0.33333333675213678</v>
      </c>
      <c r="BP17">
        <v>0.33333333675213678</v>
      </c>
      <c r="BQ17">
        <v>0.33333333675213678</v>
      </c>
      <c r="BR17">
        <v>0.33333333675213678</v>
      </c>
      <c r="BS17">
        <v>0.33333333675213678</v>
      </c>
      <c r="BT17">
        <v>0.33333333675213678</v>
      </c>
      <c r="BU17">
        <v>0.33333333675213678</v>
      </c>
      <c r="BV17">
        <v>0.33333333675213678</v>
      </c>
      <c r="BW17">
        <v>0.33333333675213678</v>
      </c>
      <c r="BZ17" s="81">
        <v>9.8895553906941366E-2</v>
      </c>
      <c r="CA17" s="81"/>
      <c r="CB17" s="81"/>
    </row>
    <row r="18" spans="1:80" ht="28.5">
      <c r="A18" s="95" t="s">
        <v>211</v>
      </c>
      <c r="B18" s="92" t="s">
        <v>86</v>
      </c>
      <c r="C18" s="92" t="s">
        <v>209</v>
      </c>
      <c r="D18">
        <v>0.66176470588235292</v>
      </c>
      <c r="E18">
        <v>0.66176470588235292</v>
      </c>
      <c r="F18">
        <v>0.5844155844155845</v>
      </c>
      <c r="G18">
        <v>0.43269230769230771</v>
      </c>
      <c r="H18">
        <v>0.6</v>
      </c>
      <c r="I18">
        <v>0.67164179104477606</v>
      </c>
      <c r="J18">
        <v>0.68181818181818188</v>
      </c>
      <c r="K18">
        <v>0.60810810810810811</v>
      </c>
      <c r="L18">
        <v>0.69230769230769229</v>
      </c>
      <c r="M18">
        <v>0.6</v>
      </c>
      <c r="N18">
        <v>0.5844155844155845</v>
      </c>
      <c r="O18">
        <v>0.89999999999999991</v>
      </c>
      <c r="P18">
        <v>0.5357142857142857</v>
      </c>
      <c r="Q18">
        <v>0.81818181818181812</v>
      </c>
      <c r="R18">
        <v>0.51724137931034486</v>
      </c>
      <c r="S18">
        <v>0.33477161136735606</v>
      </c>
      <c r="T18">
        <v>0.3348214285714286</v>
      </c>
      <c r="U18">
        <v>0.33380313033157777</v>
      </c>
      <c r="V18">
        <v>0.36585365853658536</v>
      </c>
      <c r="W18">
        <v>0.6</v>
      </c>
      <c r="X18">
        <v>0.33489618218352313</v>
      </c>
      <c r="Y18">
        <v>1</v>
      </c>
      <c r="Z18">
        <v>0.6</v>
      </c>
      <c r="AA18">
        <v>0.33529543253110794</v>
      </c>
      <c r="AB18">
        <v>0.60810810810810811</v>
      </c>
      <c r="AC18">
        <v>1</v>
      </c>
      <c r="AD18">
        <v>0.60810810810810811</v>
      </c>
      <c r="AE18">
        <v>0.33499590560559811</v>
      </c>
      <c r="AF18">
        <v>0.5625</v>
      </c>
      <c r="AG18">
        <v>0.52941176470588236</v>
      </c>
      <c r="AH18">
        <v>0.33484634273383435</v>
      </c>
      <c r="AI18">
        <v>0.51136363636363635</v>
      </c>
      <c r="AJ18">
        <v>0.54216867469879515</v>
      </c>
      <c r="AK18">
        <v>0.9375</v>
      </c>
      <c r="AL18">
        <v>0.57692307692307687</v>
      </c>
      <c r="AM18">
        <v>0.625</v>
      </c>
      <c r="AN18">
        <v>0.64285714285714279</v>
      </c>
      <c r="AO18">
        <v>0.54878048780487809</v>
      </c>
      <c r="AP18">
        <v>0.625</v>
      </c>
      <c r="AQ18">
        <v>0.64285714285714279</v>
      </c>
      <c r="AR18">
        <v>0.569620253164557</v>
      </c>
      <c r="AS18">
        <v>0.54878048780487809</v>
      </c>
      <c r="AT18">
        <v>0.44117647058823528</v>
      </c>
      <c r="AU18">
        <v>0.57692307692307687</v>
      </c>
      <c r="AV18">
        <v>0.5</v>
      </c>
      <c r="AW18">
        <v>0.45918367346938771</v>
      </c>
      <c r="AX18">
        <v>0.51724137931034486</v>
      </c>
      <c r="AY18">
        <v>0.57692307692307687</v>
      </c>
      <c r="AZ18">
        <v>0.52941176470588236</v>
      </c>
      <c r="BA18">
        <v>0.703125</v>
      </c>
      <c r="BB18">
        <v>0.73770491803278682</v>
      </c>
      <c r="BC18">
        <v>0.57692307692307687</v>
      </c>
      <c r="BD18">
        <v>0.44117647058823528</v>
      </c>
      <c r="BE18">
        <v>0.69230769230769229</v>
      </c>
      <c r="BF18">
        <v>0.57692307692307687</v>
      </c>
      <c r="BG18">
        <v>0.8035714285714286</v>
      </c>
      <c r="BH18">
        <v>0.6</v>
      </c>
      <c r="BI18">
        <v>0.89999999999999991</v>
      </c>
      <c r="BJ18">
        <v>0.6</v>
      </c>
      <c r="BK18">
        <v>0.66176470588235292</v>
      </c>
      <c r="BL18">
        <v>0.51724137931034486</v>
      </c>
      <c r="BM18">
        <v>0.61643835616438358</v>
      </c>
      <c r="BN18">
        <v>0.8035714285714286</v>
      </c>
      <c r="BO18">
        <v>0.5625</v>
      </c>
      <c r="BP18">
        <v>0.48913043478260876</v>
      </c>
      <c r="BQ18">
        <v>0.5625</v>
      </c>
      <c r="BR18">
        <v>0.5844155844155845</v>
      </c>
      <c r="BS18">
        <v>0.33469691335068802</v>
      </c>
      <c r="BT18">
        <v>0.33527045149754131</v>
      </c>
      <c r="BU18">
        <v>0.33469691335068802</v>
      </c>
      <c r="BV18">
        <v>0.569620253164557</v>
      </c>
      <c r="BW18">
        <v>0.3348214285714286</v>
      </c>
      <c r="BZ18" s="81">
        <v>9.3401850173215253E-3</v>
      </c>
      <c r="CA18" s="81"/>
      <c r="CB18" s="81"/>
    </row>
    <row r="19" spans="1:80" ht="14.25">
      <c r="A19" s="95" t="s">
        <v>210</v>
      </c>
      <c r="B19" s="92" t="s">
        <v>87</v>
      </c>
      <c r="C19" s="92" t="s">
        <v>82</v>
      </c>
      <c r="D19">
        <v>0.40287769784172661</v>
      </c>
      <c r="E19">
        <v>0.40287769784172661</v>
      </c>
      <c r="F19">
        <v>0.39160839160839156</v>
      </c>
      <c r="G19">
        <v>0.4375</v>
      </c>
      <c r="H19">
        <v>0.39160839160839156</v>
      </c>
      <c r="I19">
        <v>0.47457627118644069</v>
      </c>
      <c r="J19">
        <v>0.47457627118644069</v>
      </c>
      <c r="K19">
        <v>0.38888888888888895</v>
      </c>
      <c r="L19">
        <v>0.40287769784172661</v>
      </c>
      <c r="M19">
        <v>0.53030303030303028</v>
      </c>
      <c r="N19">
        <v>0.44094488188976377</v>
      </c>
      <c r="O19">
        <v>0.51851851851851849</v>
      </c>
      <c r="P19">
        <v>0.51851851851851849</v>
      </c>
      <c r="Q19">
        <v>0.51851851851851849</v>
      </c>
      <c r="R19">
        <v>0.51851851851851849</v>
      </c>
      <c r="S19">
        <v>0.51851851851851849</v>
      </c>
      <c r="T19">
        <v>0.51851851851851849</v>
      </c>
      <c r="U19">
        <v>0.63636363636363635</v>
      </c>
      <c r="V19">
        <v>0.40579710144927533</v>
      </c>
      <c r="W19">
        <v>0.40579710144927533</v>
      </c>
      <c r="X19">
        <v>0.35308953341740223</v>
      </c>
      <c r="Y19">
        <v>0.41176470588235298</v>
      </c>
      <c r="Z19">
        <v>0.44444444444444442</v>
      </c>
      <c r="AA19">
        <v>0.3783783783783784</v>
      </c>
      <c r="AB19">
        <v>0.45161290322580644</v>
      </c>
      <c r="AC19">
        <v>0.41176470588235298</v>
      </c>
      <c r="AD19">
        <v>0.45161290322580644</v>
      </c>
      <c r="AE19">
        <v>0.65116279069767435</v>
      </c>
      <c r="AF19">
        <v>0.41176470588235298</v>
      </c>
      <c r="AG19">
        <v>0.41176470588235298</v>
      </c>
      <c r="AH19">
        <v>0.3544303797468355</v>
      </c>
      <c r="AI19">
        <v>0.82352941176470595</v>
      </c>
      <c r="AJ19">
        <v>0.82352941176470595</v>
      </c>
      <c r="AK19">
        <v>0.82352941176470595</v>
      </c>
      <c r="AL19">
        <v>1</v>
      </c>
      <c r="AM19">
        <v>0.82352941176470595</v>
      </c>
      <c r="AN19">
        <v>0.82352941176470595</v>
      </c>
      <c r="AO19">
        <v>0.82352941176470595</v>
      </c>
      <c r="AP19">
        <v>0.82352941176470595</v>
      </c>
      <c r="AQ19">
        <v>0.42424242424242425</v>
      </c>
      <c r="AR19">
        <v>0.40579710144927533</v>
      </c>
      <c r="AS19">
        <v>0.42424242424242425</v>
      </c>
      <c r="AT19">
        <v>0.40579710144927533</v>
      </c>
      <c r="AU19">
        <v>0.40579710144927533</v>
      </c>
      <c r="AV19">
        <v>0.40579710144927533</v>
      </c>
      <c r="AW19">
        <v>0.40579710144927533</v>
      </c>
      <c r="AX19">
        <v>1</v>
      </c>
      <c r="AY19">
        <v>0.40579710144927533</v>
      </c>
      <c r="AZ19">
        <v>0.48275862068965525</v>
      </c>
      <c r="BA19">
        <v>0.39772727272727276</v>
      </c>
      <c r="BB19">
        <v>0.62222222222222223</v>
      </c>
      <c r="BC19">
        <v>0.4375</v>
      </c>
      <c r="BD19">
        <v>0.47457627118644069</v>
      </c>
      <c r="BE19">
        <v>0.3783783783783784</v>
      </c>
      <c r="BF19">
        <v>0.3783783783783784</v>
      </c>
      <c r="BG19">
        <v>0.3783783783783784</v>
      </c>
      <c r="BH19">
        <v>0.3783783783783784</v>
      </c>
      <c r="BI19">
        <v>0.51851851851851849</v>
      </c>
      <c r="BJ19">
        <v>0.34355828220858897</v>
      </c>
      <c r="BK19">
        <v>0.4375</v>
      </c>
      <c r="BL19">
        <v>0.4375</v>
      </c>
      <c r="BM19">
        <v>0.4375</v>
      </c>
      <c r="BN19">
        <v>0.434108527131783</v>
      </c>
      <c r="BO19">
        <v>0.46052631578947362</v>
      </c>
      <c r="BP19">
        <v>0.5714285714285714</v>
      </c>
      <c r="BQ19">
        <v>0.48275862068965525</v>
      </c>
      <c r="BR19">
        <v>0.45901639344262291</v>
      </c>
      <c r="BS19">
        <v>0.51851851851851849</v>
      </c>
      <c r="BT19">
        <v>0.434108527131783</v>
      </c>
      <c r="BU19">
        <v>0.45901639344262291</v>
      </c>
      <c r="BV19">
        <v>0.5</v>
      </c>
      <c r="BW19">
        <v>0.45161290322580644</v>
      </c>
      <c r="BZ19" s="81">
        <v>8.7858333572627696E-3</v>
      </c>
      <c r="CA19" s="81"/>
      <c r="CB19" s="81"/>
    </row>
    <row r="20" spans="1:80" ht="28.5">
      <c r="A20" s="111" t="s">
        <v>109</v>
      </c>
      <c r="B20" s="92" t="s">
        <v>89</v>
      </c>
      <c r="C20" s="92" t="s">
        <v>53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V20">
        <v>0.33355570380253502</v>
      </c>
      <c r="W20">
        <v>1</v>
      </c>
      <c r="X20">
        <v>1</v>
      </c>
      <c r="Y20">
        <v>1</v>
      </c>
      <c r="Z20">
        <v>1</v>
      </c>
      <c r="AA20">
        <v>1</v>
      </c>
      <c r="AB20">
        <v>1</v>
      </c>
      <c r="AC20">
        <v>0.33355570380253502</v>
      </c>
      <c r="AD20">
        <v>1</v>
      </c>
      <c r="AE20">
        <v>1</v>
      </c>
      <c r="AF20">
        <v>0.33355570380253502</v>
      </c>
      <c r="AG20">
        <v>1</v>
      </c>
      <c r="AH20">
        <v>1</v>
      </c>
      <c r="AI20">
        <v>1</v>
      </c>
      <c r="AJ20">
        <v>1</v>
      </c>
      <c r="AK20">
        <v>1</v>
      </c>
      <c r="AL20">
        <v>1</v>
      </c>
      <c r="AM20">
        <v>1</v>
      </c>
      <c r="AN20">
        <v>1</v>
      </c>
      <c r="AO20">
        <v>1</v>
      </c>
      <c r="AP20">
        <v>1</v>
      </c>
      <c r="AQ20">
        <v>1</v>
      </c>
      <c r="AR20">
        <v>1</v>
      </c>
      <c r="AS20">
        <v>1</v>
      </c>
      <c r="AT20">
        <v>1</v>
      </c>
      <c r="AU20">
        <v>1</v>
      </c>
      <c r="AV20">
        <v>1</v>
      </c>
      <c r="AW20">
        <v>1</v>
      </c>
      <c r="AX20">
        <v>1</v>
      </c>
      <c r="AY20">
        <v>1</v>
      </c>
      <c r="AZ20">
        <v>1</v>
      </c>
      <c r="BA20">
        <v>1</v>
      </c>
      <c r="BB20">
        <v>1</v>
      </c>
      <c r="BC20">
        <v>1</v>
      </c>
      <c r="BD20">
        <v>1</v>
      </c>
      <c r="BE20">
        <v>1</v>
      </c>
      <c r="BF20">
        <v>1</v>
      </c>
      <c r="BG20">
        <v>1</v>
      </c>
      <c r="BH20">
        <v>1</v>
      </c>
      <c r="BI20">
        <v>1</v>
      </c>
      <c r="BJ20">
        <v>0.33355570380253502</v>
      </c>
      <c r="BK20">
        <v>1</v>
      </c>
      <c r="BL20">
        <v>1</v>
      </c>
      <c r="BM20">
        <v>1</v>
      </c>
      <c r="BN20">
        <v>1</v>
      </c>
      <c r="BO20">
        <v>1</v>
      </c>
      <c r="BP20">
        <v>1</v>
      </c>
      <c r="BQ20">
        <v>1</v>
      </c>
      <c r="BR20">
        <v>1</v>
      </c>
      <c r="BS20">
        <v>1</v>
      </c>
      <c r="BT20">
        <v>1</v>
      </c>
      <c r="BU20">
        <v>1</v>
      </c>
      <c r="BV20">
        <v>1</v>
      </c>
      <c r="BW20">
        <v>1</v>
      </c>
      <c r="BZ20" s="81">
        <v>2.8028807497748054E-3</v>
      </c>
      <c r="CA20" s="81"/>
      <c r="CB20" s="81"/>
    </row>
    <row r="21" spans="1:80" ht="28.5">
      <c r="A21" s="111"/>
      <c r="B21" s="92" t="s">
        <v>90</v>
      </c>
      <c r="C21" s="92" t="s">
        <v>53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0.33355570380253502</v>
      </c>
      <c r="W21">
        <v>1</v>
      </c>
      <c r="X21">
        <v>1</v>
      </c>
      <c r="Y21">
        <v>1</v>
      </c>
      <c r="Z21">
        <v>1</v>
      </c>
      <c r="AA21">
        <v>1</v>
      </c>
      <c r="AB21">
        <v>1</v>
      </c>
      <c r="AC21">
        <v>1</v>
      </c>
      <c r="AD21">
        <v>1</v>
      </c>
      <c r="AE21">
        <v>1</v>
      </c>
      <c r="AF21">
        <v>0.33355570380253502</v>
      </c>
      <c r="AG21">
        <v>1</v>
      </c>
      <c r="AH21">
        <v>1</v>
      </c>
      <c r="AI21">
        <v>1</v>
      </c>
      <c r="AJ21">
        <v>1</v>
      </c>
      <c r="AK21">
        <v>1</v>
      </c>
      <c r="AL21">
        <v>1</v>
      </c>
      <c r="AM21">
        <v>1</v>
      </c>
      <c r="AN21">
        <v>1</v>
      </c>
      <c r="AO21">
        <v>1</v>
      </c>
      <c r="AP21">
        <v>1</v>
      </c>
      <c r="AQ21">
        <v>1</v>
      </c>
      <c r="AR21">
        <v>1</v>
      </c>
      <c r="AS21">
        <v>1</v>
      </c>
      <c r="AT21">
        <v>1</v>
      </c>
      <c r="AU21">
        <v>1</v>
      </c>
      <c r="AV21">
        <v>1</v>
      </c>
      <c r="AW21">
        <v>1</v>
      </c>
      <c r="AX21">
        <v>1</v>
      </c>
      <c r="AY21">
        <v>1</v>
      </c>
      <c r="AZ21">
        <v>1</v>
      </c>
      <c r="BA21">
        <v>1</v>
      </c>
      <c r="BB21">
        <v>1</v>
      </c>
      <c r="BC21">
        <v>1</v>
      </c>
      <c r="BD21">
        <v>1</v>
      </c>
      <c r="BE21">
        <v>1</v>
      </c>
      <c r="BF21">
        <v>1</v>
      </c>
      <c r="BG21">
        <v>1</v>
      </c>
      <c r="BH21">
        <v>1</v>
      </c>
      <c r="BI21">
        <v>1</v>
      </c>
      <c r="BJ21">
        <v>1</v>
      </c>
      <c r="BK21">
        <v>1</v>
      </c>
      <c r="BL21">
        <v>1</v>
      </c>
      <c r="BM21">
        <v>1</v>
      </c>
      <c r="BN21">
        <v>1</v>
      </c>
      <c r="BO21">
        <v>1</v>
      </c>
      <c r="BP21">
        <v>1</v>
      </c>
      <c r="BQ21">
        <v>1</v>
      </c>
      <c r="BR21">
        <v>1</v>
      </c>
      <c r="BS21">
        <v>1</v>
      </c>
      <c r="BT21">
        <v>1</v>
      </c>
      <c r="BU21">
        <v>1</v>
      </c>
      <c r="BV21">
        <v>1</v>
      </c>
      <c r="BW21">
        <v>1</v>
      </c>
      <c r="BZ21" s="81">
        <v>1.3814141133790701E-3</v>
      </c>
      <c r="CA21" s="81"/>
      <c r="CB21" s="81"/>
    </row>
    <row r="22" spans="1:80" ht="28.5">
      <c r="A22" s="111"/>
      <c r="B22" s="92" t="s">
        <v>91</v>
      </c>
      <c r="C22" s="92" t="s">
        <v>53</v>
      </c>
      <c r="D22">
        <v>0.33355570380253502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0.33355570380253502</v>
      </c>
      <c r="W22">
        <v>1</v>
      </c>
      <c r="X22">
        <v>1</v>
      </c>
      <c r="Y22">
        <v>1</v>
      </c>
      <c r="Z22">
        <v>1</v>
      </c>
      <c r="AA22">
        <v>1</v>
      </c>
      <c r="AB22">
        <v>1</v>
      </c>
      <c r="AC22">
        <v>1</v>
      </c>
      <c r="AD22">
        <v>1</v>
      </c>
      <c r="AE22">
        <v>1</v>
      </c>
      <c r="AF22">
        <v>0.33355570380253502</v>
      </c>
      <c r="AG22">
        <v>1</v>
      </c>
      <c r="AH22">
        <v>1</v>
      </c>
      <c r="AI22">
        <v>1</v>
      </c>
      <c r="AJ22">
        <v>1</v>
      </c>
      <c r="AK22">
        <v>1</v>
      </c>
      <c r="AL22">
        <v>1</v>
      </c>
      <c r="AM22">
        <v>1</v>
      </c>
      <c r="AN22">
        <v>1</v>
      </c>
      <c r="AO22">
        <v>1</v>
      </c>
      <c r="AP22">
        <v>1</v>
      </c>
      <c r="AQ22">
        <v>1</v>
      </c>
      <c r="AR22">
        <v>1</v>
      </c>
      <c r="AS22">
        <v>1</v>
      </c>
      <c r="AT22">
        <v>1</v>
      </c>
      <c r="AU22">
        <v>1</v>
      </c>
      <c r="AV22">
        <v>1</v>
      </c>
      <c r="AW22">
        <v>1</v>
      </c>
      <c r="AX22">
        <v>1</v>
      </c>
      <c r="AY22">
        <v>1</v>
      </c>
      <c r="AZ22">
        <v>1</v>
      </c>
      <c r="BA22">
        <v>1</v>
      </c>
      <c r="BB22">
        <v>1</v>
      </c>
      <c r="BC22">
        <v>1</v>
      </c>
      <c r="BD22">
        <v>1</v>
      </c>
      <c r="BE22">
        <v>1</v>
      </c>
      <c r="BF22">
        <v>1</v>
      </c>
      <c r="BG22">
        <v>1</v>
      </c>
      <c r="BH22">
        <v>1</v>
      </c>
      <c r="BI22">
        <v>1</v>
      </c>
      <c r="BJ22">
        <v>0.33355570380253502</v>
      </c>
      <c r="BK22">
        <v>1</v>
      </c>
      <c r="BL22">
        <v>1</v>
      </c>
      <c r="BM22">
        <v>1</v>
      </c>
      <c r="BN22">
        <v>1</v>
      </c>
      <c r="BO22">
        <v>1</v>
      </c>
      <c r="BP22">
        <v>1</v>
      </c>
      <c r="BQ22">
        <v>1</v>
      </c>
      <c r="BR22">
        <v>1</v>
      </c>
      <c r="BS22">
        <v>1</v>
      </c>
      <c r="BT22">
        <v>1</v>
      </c>
      <c r="BU22">
        <v>1</v>
      </c>
      <c r="BV22">
        <v>1</v>
      </c>
      <c r="BW22">
        <v>1</v>
      </c>
      <c r="BZ22" s="81">
        <v>2.8028807497748054E-3</v>
      </c>
      <c r="CA22" s="81"/>
      <c r="CB22" s="81"/>
    </row>
    <row r="23" spans="1:80" ht="28.5">
      <c r="A23" s="111"/>
      <c r="B23" s="92" t="s">
        <v>92</v>
      </c>
      <c r="C23" s="92" t="s">
        <v>53</v>
      </c>
      <c r="D23">
        <v>0.33355570380253502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V23">
        <v>0.33355570380253502</v>
      </c>
      <c r="W23">
        <v>1</v>
      </c>
      <c r="X23">
        <v>1</v>
      </c>
      <c r="Y23">
        <v>1</v>
      </c>
      <c r="Z23">
        <v>1</v>
      </c>
      <c r="AA23">
        <v>1</v>
      </c>
      <c r="AB23">
        <v>1</v>
      </c>
      <c r="AC23">
        <v>1</v>
      </c>
      <c r="AD23">
        <v>1</v>
      </c>
      <c r="AE23">
        <v>1</v>
      </c>
      <c r="AF23">
        <v>0.33355570380253502</v>
      </c>
      <c r="AG23">
        <v>1</v>
      </c>
      <c r="AH23">
        <v>1</v>
      </c>
      <c r="AI23">
        <v>1</v>
      </c>
      <c r="AJ23">
        <v>1</v>
      </c>
      <c r="AK23">
        <v>1</v>
      </c>
      <c r="AL23">
        <v>1</v>
      </c>
      <c r="AM23">
        <v>1</v>
      </c>
      <c r="AN23">
        <v>1</v>
      </c>
      <c r="AO23">
        <v>1</v>
      </c>
      <c r="AP23">
        <v>1</v>
      </c>
      <c r="AQ23">
        <v>1</v>
      </c>
      <c r="AR23">
        <v>1</v>
      </c>
      <c r="AS23">
        <v>1</v>
      </c>
      <c r="AT23">
        <v>1</v>
      </c>
      <c r="AU23">
        <v>1</v>
      </c>
      <c r="AV23">
        <v>1</v>
      </c>
      <c r="AW23">
        <v>1</v>
      </c>
      <c r="AX23">
        <v>1</v>
      </c>
      <c r="AY23">
        <v>1</v>
      </c>
      <c r="AZ23">
        <v>1</v>
      </c>
      <c r="BA23">
        <v>1</v>
      </c>
      <c r="BB23">
        <v>1</v>
      </c>
      <c r="BC23">
        <v>1</v>
      </c>
      <c r="BD23">
        <v>1</v>
      </c>
      <c r="BE23">
        <v>1</v>
      </c>
      <c r="BF23">
        <v>0.33355570380253502</v>
      </c>
      <c r="BG23">
        <v>1</v>
      </c>
      <c r="BH23">
        <v>1</v>
      </c>
      <c r="BI23">
        <v>1</v>
      </c>
      <c r="BJ23">
        <v>0.33355570380253502</v>
      </c>
      <c r="BK23">
        <v>1</v>
      </c>
      <c r="BL23">
        <v>1</v>
      </c>
      <c r="BM23">
        <v>1</v>
      </c>
      <c r="BN23">
        <v>1</v>
      </c>
      <c r="BO23">
        <v>1</v>
      </c>
      <c r="BP23">
        <v>1</v>
      </c>
      <c r="BQ23">
        <v>1</v>
      </c>
      <c r="BR23">
        <v>1</v>
      </c>
      <c r="BS23">
        <v>1</v>
      </c>
      <c r="BT23">
        <v>1</v>
      </c>
      <c r="BU23">
        <v>1</v>
      </c>
      <c r="BV23">
        <v>1</v>
      </c>
      <c r="BW23">
        <v>1</v>
      </c>
      <c r="BZ23" s="81">
        <v>3.5293705598952569E-3</v>
      </c>
      <c r="CA23" s="81"/>
      <c r="CB23" s="81"/>
    </row>
    <row r="24" spans="1:80" ht="42.75">
      <c r="A24" s="111"/>
      <c r="B24" s="92" t="s">
        <v>93</v>
      </c>
      <c r="C24" s="92" t="s">
        <v>53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  <c r="N24">
        <v>1</v>
      </c>
      <c r="O24">
        <v>0.33355570380253502</v>
      </c>
      <c r="P24">
        <v>0.33355570380253502</v>
      </c>
      <c r="Q24">
        <v>0.33355570380253502</v>
      </c>
      <c r="R24">
        <v>0.33355570380253502</v>
      </c>
      <c r="S24">
        <v>0.33355570380253502</v>
      </c>
      <c r="T24">
        <v>0.33355570380253502</v>
      </c>
      <c r="U24">
        <v>0.33355570380253502</v>
      </c>
      <c r="V24">
        <v>0.33355570380253502</v>
      </c>
      <c r="W24">
        <v>1</v>
      </c>
      <c r="X24">
        <v>1</v>
      </c>
      <c r="Y24">
        <v>1</v>
      </c>
      <c r="Z24">
        <v>1</v>
      </c>
      <c r="AA24">
        <v>1</v>
      </c>
      <c r="AB24">
        <v>1</v>
      </c>
      <c r="AC24">
        <v>1</v>
      </c>
      <c r="AD24">
        <v>1</v>
      </c>
      <c r="AE24">
        <v>1</v>
      </c>
      <c r="AF24">
        <v>0.33355570380253502</v>
      </c>
      <c r="AG24">
        <v>1</v>
      </c>
      <c r="AH24">
        <v>1</v>
      </c>
      <c r="AI24">
        <v>1</v>
      </c>
      <c r="AJ24">
        <v>1</v>
      </c>
      <c r="AK24">
        <v>1</v>
      </c>
      <c r="AL24">
        <v>1</v>
      </c>
      <c r="AM24">
        <v>1</v>
      </c>
      <c r="AN24">
        <v>1</v>
      </c>
      <c r="AO24">
        <v>1</v>
      </c>
      <c r="AP24">
        <v>1</v>
      </c>
      <c r="AQ24">
        <v>1</v>
      </c>
      <c r="AR24">
        <v>1</v>
      </c>
      <c r="AS24">
        <v>1</v>
      </c>
      <c r="AT24">
        <v>1</v>
      </c>
      <c r="AU24">
        <v>1</v>
      </c>
      <c r="AV24">
        <v>1</v>
      </c>
      <c r="AW24">
        <v>1</v>
      </c>
      <c r="AX24">
        <v>1</v>
      </c>
      <c r="AY24">
        <v>1</v>
      </c>
      <c r="AZ24">
        <v>1</v>
      </c>
      <c r="BA24">
        <v>1</v>
      </c>
      <c r="BB24">
        <v>1</v>
      </c>
      <c r="BC24">
        <v>1</v>
      </c>
      <c r="BD24">
        <v>1</v>
      </c>
      <c r="BE24">
        <v>0.33355570380253502</v>
      </c>
      <c r="BF24">
        <v>1</v>
      </c>
      <c r="BG24">
        <v>1</v>
      </c>
      <c r="BH24">
        <v>1</v>
      </c>
      <c r="BI24">
        <v>1</v>
      </c>
      <c r="BJ24">
        <v>1</v>
      </c>
      <c r="BK24">
        <v>1</v>
      </c>
      <c r="BL24">
        <v>1</v>
      </c>
      <c r="BM24">
        <v>1</v>
      </c>
      <c r="BN24">
        <v>1</v>
      </c>
      <c r="BO24">
        <v>1</v>
      </c>
      <c r="BP24">
        <v>1</v>
      </c>
      <c r="BQ24">
        <v>1</v>
      </c>
      <c r="BR24">
        <v>1</v>
      </c>
      <c r="BS24">
        <v>1</v>
      </c>
      <c r="BT24">
        <v>1</v>
      </c>
      <c r="BU24">
        <v>1</v>
      </c>
      <c r="BV24">
        <v>1</v>
      </c>
      <c r="BW24">
        <v>1</v>
      </c>
      <c r="BZ24" s="81">
        <v>7.3326065154876979E-3</v>
      </c>
      <c r="CA24" s="81"/>
      <c r="CB24" s="81"/>
    </row>
    <row r="25" spans="1:80" ht="42.75">
      <c r="A25" s="111"/>
      <c r="B25" s="92" t="s">
        <v>94</v>
      </c>
      <c r="C25" s="92" t="s">
        <v>53</v>
      </c>
      <c r="D25">
        <v>0.33355570380253502</v>
      </c>
      <c r="E25">
        <v>0.33355570380253502</v>
      </c>
      <c r="F25">
        <v>0.33355570380253502</v>
      </c>
      <c r="G25">
        <v>0.33355570380253502</v>
      </c>
      <c r="H25">
        <v>0.33355570380253502</v>
      </c>
      <c r="I25">
        <v>0.33355570380253502</v>
      </c>
      <c r="J25">
        <v>0.33355570380253502</v>
      </c>
      <c r="K25">
        <v>0.33355570380253502</v>
      </c>
      <c r="L25">
        <v>0.33355570380253502</v>
      </c>
      <c r="M25">
        <v>0.33355570380253502</v>
      </c>
      <c r="N25">
        <v>0.33355570380253502</v>
      </c>
      <c r="O25">
        <v>0.33355570380253502</v>
      </c>
      <c r="P25">
        <v>1</v>
      </c>
      <c r="Q25">
        <v>0.33355570380253502</v>
      </c>
      <c r="R25">
        <v>0.33355570380253502</v>
      </c>
      <c r="S25">
        <v>0.33355570380253502</v>
      </c>
      <c r="T25">
        <v>0.33355570380253502</v>
      </c>
      <c r="U25">
        <v>0.33355570380253502</v>
      </c>
      <c r="V25">
        <v>0.33355570380253502</v>
      </c>
      <c r="W25">
        <v>0.33355570380253502</v>
      </c>
      <c r="X25">
        <v>0.33355570380253502</v>
      </c>
      <c r="Y25">
        <v>1</v>
      </c>
      <c r="Z25">
        <v>0.33355570380253502</v>
      </c>
      <c r="AA25">
        <v>0.33355570380253502</v>
      </c>
      <c r="AB25">
        <v>0.33355570380253502</v>
      </c>
      <c r="AC25">
        <v>0.33355570380253502</v>
      </c>
      <c r="AD25">
        <v>0.33355570380253502</v>
      </c>
      <c r="AE25">
        <v>0.33355570380253502</v>
      </c>
      <c r="AF25">
        <v>0.33355570380253502</v>
      </c>
      <c r="AG25">
        <v>1</v>
      </c>
      <c r="AH25">
        <v>0.33355570380253502</v>
      </c>
      <c r="AI25">
        <v>0.33355570380253502</v>
      </c>
      <c r="AJ25">
        <v>0.33355570380253502</v>
      </c>
      <c r="AK25">
        <v>1</v>
      </c>
      <c r="AL25">
        <v>1</v>
      </c>
      <c r="AM25">
        <v>1</v>
      </c>
      <c r="AN25">
        <v>1</v>
      </c>
      <c r="AO25">
        <v>0.33355570380253502</v>
      </c>
      <c r="AP25">
        <v>0.33355570380253502</v>
      </c>
      <c r="AQ25">
        <v>0.33355570380253502</v>
      </c>
      <c r="AR25">
        <v>0.33355570380253502</v>
      </c>
      <c r="AS25">
        <v>0.33355570380253502</v>
      </c>
      <c r="AT25">
        <v>0.33355570380253502</v>
      </c>
      <c r="AU25">
        <v>0.33355570380253502</v>
      </c>
      <c r="AV25">
        <v>0.33355570380253502</v>
      </c>
      <c r="AW25">
        <v>0.33355570380253502</v>
      </c>
      <c r="AX25">
        <v>0.33355570380253502</v>
      </c>
      <c r="AY25">
        <v>0.33355570380253502</v>
      </c>
      <c r="AZ25">
        <v>0.33355570380253502</v>
      </c>
      <c r="BA25">
        <v>0.33355570380253502</v>
      </c>
      <c r="BB25">
        <v>0.33355570380253502</v>
      </c>
      <c r="BC25">
        <v>0.33355570380253502</v>
      </c>
      <c r="BD25">
        <v>0.33355570380253502</v>
      </c>
      <c r="BE25">
        <v>0.33355570380253502</v>
      </c>
      <c r="BF25">
        <v>0.33355570380253502</v>
      </c>
      <c r="BG25">
        <v>0.33355570380253502</v>
      </c>
      <c r="BH25">
        <v>0.33355570380253502</v>
      </c>
      <c r="BI25">
        <v>0.33355570380253502</v>
      </c>
      <c r="BJ25">
        <v>0.33355570380253502</v>
      </c>
      <c r="BK25">
        <v>0.33355570380253502</v>
      </c>
      <c r="BL25">
        <v>0.33355570380253502</v>
      </c>
      <c r="BM25">
        <v>0.33355570380253502</v>
      </c>
      <c r="BN25">
        <v>0.33355570380253502</v>
      </c>
      <c r="BO25">
        <v>0.33355570380253502</v>
      </c>
      <c r="BP25">
        <v>0.33355570380253502</v>
      </c>
      <c r="BQ25">
        <v>0.33355570380253502</v>
      </c>
      <c r="BR25">
        <v>0.33355570380253502</v>
      </c>
      <c r="BS25">
        <v>0.33355570380253502</v>
      </c>
      <c r="BT25">
        <v>0.33355570380253502</v>
      </c>
      <c r="BU25">
        <v>0.33355570380253502</v>
      </c>
      <c r="BV25">
        <v>0.33355570380253502</v>
      </c>
      <c r="BW25">
        <v>0.33355570380253502</v>
      </c>
      <c r="BZ25" s="81">
        <v>0.11429365986451356</v>
      </c>
      <c r="CA25" s="81"/>
      <c r="CB25" s="81"/>
    </row>
    <row r="26" spans="1:80" ht="42.75">
      <c r="A26" s="111"/>
      <c r="B26" s="92" t="s">
        <v>95</v>
      </c>
      <c r="C26" s="92" t="s">
        <v>96</v>
      </c>
      <c r="D26">
        <v>0.5</v>
      </c>
      <c r="E26">
        <v>0.5</v>
      </c>
      <c r="F26">
        <v>0.5</v>
      </c>
      <c r="G26">
        <v>0.5</v>
      </c>
      <c r="H26">
        <v>0.5</v>
      </c>
      <c r="I26">
        <v>0.5</v>
      </c>
      <c r="J26">
        <v>0.5</v>
      </c>
      <c r="K26">
        <v>0.5</v>
      </c>
      <c r="L26">
        <v>0.5</v>
      </c>
      <c r="M26">
        <v>0.5</v>
      </c>
      <c r="N26">
        <v>0.5</v>
      </c>
      <c r="O26">
        <v>0.33344448149383127</v>
      </c>
      <c r="P26">
        <v>0.5</v>
      </c>
      <c r="Q26">
        <v>0.5</v>
      </c>
      <c r="R26">
        <v>0.33344448149383127</v>
      </c>
      <c r="S26">
        <v>0.33344448149383127</v>
      </c>
      <c r="T26">
        <v>0.33344448149383127</v>
      </c>
      <c r="U26">
        <v>0.33344448149383127</v>
      </c>
      <c r="V26">
        <v>1</v>
      </c>
      <c r="W26">
        <v>0.5</v>
      </c>
      <c r="X26">
        <v>0.5</v>
      </c>
      <c r="Y26">
        <v>1</v>
      </c>
      <c r="Z26">
        <v>0.33344448149383127</v>
      </c>
      <c r="AA26">
        <v>0.33344448149383127</v>
      </c>
      <c r="AB26">
        <v>0.33344448149383127</v>
      </c>
      <c r="AC26">
        <v>0.5</v>
      </c>
      <c r="AD26">
        <v>0.5</v>
      </c>
      <c r="AE26">
        <v>0.33333333333333331</v>
      </c>
      <c r="AF26">
        <v>0.33344448149383127</v>
      </c>
      <c r="AG26">
        <v>1</v>
      </c>
      <c r="AH26">
        <v>0.33344448149383127</v>
      </c>
      <c r="AI26">
        <v>0.5</v>
      </c>
      <c r="AJ26">
        <v>1</v>
      </c>
      <c r="AK26">
        <v>1</v>
      </c>
      <c r="AL26">
        <v>1</v>
      </c>
      <c r="AM26">
        <v>1</v>
      </c>
      <c r="AN26">
        <v>1</v>
      </c>
      <c r="AO26">
        <v>0.33344448149383127</v>
      </c>
      <c r="AP26">
        <v>1</v>
      </c>
      <c r="AQ26">
        <v>0.5</v>
      </c>
      <c r="AR26">
        <v>0.5</v>
      </c>
      <c r="AS26">
        <v>0.5</v>
      </c>
      <c r="AT26">
        <v>0.5</v>
      </c>
      <c r="AU26">
        <v>0.5</v>
      </c>
      <c r="AV26">
        <v>0.5</v>
      </c>
      <c r="AW26">
        <v>0.5</v>
      </c>
      <c r="AX26">
        <v>0.5</v>
      </c>
      <c r="AY26">
        <v>0.5</v>
      </c>
      <c r="AZ26">
        <v>0.5</v>
      </c>
      <c r="BA26">
        <v>0.5</v>
      </c>
      <c r="BB26">
        <v>0.5</v>
      </c>
      <c r="BC26">
        <v>0.5</v>
      </c>
      <c r="BD26">
        <v>0.5</v>
      </c>
      <c r="BE26">
        <v>0.33344448149383127</v>
      </c>
      <c r="BF26">
        <v>0.33344448149383127</v>
      </c>
      <c r="BG26">
        <v>0.5</v>
      </c>
      <c r="BH26">
        <v>0.5</v>
      </c>
      <c r="BI26">
        <v>0.5</v>
      </c>
      <c r="BJ26">
        <v>1</v>
      </c>
      <c r="BK26">
        <v>0.33344448149383127</v>
      </c>
      <c r="BL26">
        <v>0.33344448149383127</v>
      </c>
      <c r="BM26">
        <v>0.33344448149383127</v>
      </c>
      <c r="BN26">
        <v>0.5</v>
      </c>
      <c r="BO26">
        <v>0.33344448149383127</v>
      </c>
      <c r="BP26">
        <v>0.33344448149383127</v>
      </c>
      <c r="BQ26">
        <v>0.33344448149383127</v>
      </c>
      <c r="BR26">
        <v>0.33344448149383127</v>
      </c>
      <c r="BS26">
        <v>0.33344448149383127</v>
      </c>
      <c r="BT26">
        <v>1</v>
      </c>
      <c r="BU26">
        <v>0.33344448149383127</v>
      </c>
      <c r="BV26">
        <v>0.33344448149383127</v>
      </c>
      <c r="BW26">
        <v>0.33344448149383127</v>
      </c>
      <c r="BZ26" s="81">
        <v>2.3329982073674302E-2</v>
      </c>
      <c r="CA26" s="81"/>
      <c r="CB26" s="81"/>
    </row>
    <row r="27" spans="1:80" ht="28.5">
      <c r="A27" s="111"/>
      <c r="B27" s="92" t="s">
        <v>97</v>
      </c>
      <c r="C27" s="92" t="s">
        <v>30</v>
      </c>
      <c r="D27">
        <v>0.33670033670033672</v>
      </c>
      <c r="E27">
        <v>0.33348896151537388</v>
      </c>
      <c r="F27">
        <v>0.33344448149383127</v>
      </c>
      <c r="G27">
        <v>0.33478406427854035</v>
      </c>
      <c r="H27">
        <v>0.33444816053511706</v>
      </c>
      <c r="I27">
        <v>0.34188034188034189</v>
      </c>
      <c r="J27">
        <v>0.41666666666666669</v>
      </c>
      <c r="K27">
        <v>0.33557046979865773</v>
      </c>
      <c r="L27">
        <v>0.4</v>
      </c>
      <c r="M27">
        <v>0.33557046979865773</v>
      </c>
      <c r="N27">
        <v>0.625</v>
      </c>
      <c r="O27">
        <v>0.36271309394269136</v>
      </c>
      <c r="P27">
        <v>0.34482758620689657</v>
      </c>
      <c r="Q27">
        <v>0.34482758620689657</v>
      </c>
      <c r="R27">
        <v>0.35211267605633806</v>
      </c>
      <c r="S27">
        <v>0.37037037037037035</v>
      </c>
      <c r="T27">
        <v>0.35087719298245612</v>
      </c>
      <c r="U27">
        <v>0.36764705882352944</v>
      </c>
      <c r="V27">
        <v>0.33334444481482711</v>
      </c>
      <c r="W27">
        <v>0.37453183520599254</v>
      </c>
      <c r="X27">
        <v>0.35335689045936397</v>
      </c>
      <c r="Y27">
        <v>0.35087719298245612</v>
      </c>
      <c r="Z27">
        <v>0.34482758620689657</v>
      </c>
      <c r="AA27">
        <v>0.45248868778280543</v>
      </c>
      <c r="AB27">
        <v>0.34843205574912889</v>
      </c>
      <c r="AC27">
        <v>0.34482758620689657</v>
      </c>
      <c r="AD27">
        <v>0.35714285714285715</v>
      </c>
      <c r="AE27">
        <v>0.35714285714285715</v>
      </c>
      <c r="AF27">
        <v>0.34305317324185247</v>
      </c>
      <c r="AG27">
        <v>0.34904013961605584</v>
      </c>
      <c r="AH27">
        <v>0.33726812816188873</v>
      </c>
      <c r="AI27">
        <v>0.36630036630036628</v>
      </c>
      <c r="AJ27">
        <v>0.42517006802721091</v>
      </c>
      <c r="AK27">
        <v>0.34891835310537334</v>
      </c>
      <c r="AL27">
        <v>0.36496350364963503</v>
      </c>
      <c r="AM27">
        <v>0.36764705882352944</v>
      </c>
      <c r="AN27">
        <v>0.37037037037037035</v>
      </c>
      <c r="AO27">
        <v>0.37037037037037035</v>
      </c>
      <c r="AP27">
        <v>0.34602076124567477</v>
      </c>
      <c r="AQ27">
        <v>0.33340279224838509</v>
      </c>
      <c r="AR27">
        <v>0.33339089882853107</v>
      </c>
      <c r="AS27">
        <v>0.33339167687678678</v>
      </c>
      <c r="AT27">
        <v>0.33760972316002702</v>
      </c>
      <c r="AU27">
        <v>0.34027494215325982</v>
      </c>
      <c r="AV27">
        <v>0.33670033670033672</v>
      </c>
      <c r="AW27">
        <v>0.33839802375554129</v>
      </c>
      <c r="AX27">
        <v>0.34328870580157911</v>
      </c>
      <c r="AY27">
        <v>0.33783783783783783</v>
      </c>
      <c r="AZ27">
        <v>0.33898305084745761</v>
      </c>
      <c r="BA27">
        <v>0.42863266180882981</v>
      </c>
      <c r="BB27">
        <v>0.33863867253640362</v>
      </c>
      <c r="BC27">
        <v>0.34782608695652173</v>
      </c>
      <c r="BD27">
        <v>0.37037037037037035</v>
      </c>
      <c r="BE27">
        <v>0.33334444481482711</v>
      </c>
      <c r="BF27">
        <v>0.33355570380253502</v>
      </c>
      <c r="BG27">
        <v>0.33478406427854035</v>
      </c>
      <c r="BH27">
        <v>1</v>
      </c>
      <c r="BI27">
        <v>0.4</v>
      </c>
      <c r="BJ27">
        <v>0.33444816053511706</v>
      </c>
      <c r="BK27">
        <v>0.33898305084745761</v>
      </c>
      <c r="BL27">
        <v>0.33670033670033672</v>
      </c>
      <c r="BM27">
        <v>0.33355570380253502</v>
      </c>
      <c r="BN27">
        <v>0.40420371867421179</v>
      </c>
      <c r="BO27">
        <v>0.35971223021582732</v>
      </c>
      <c r="BP27">
        <v>0.37037037037037035</v>
      </c>
      <c r="BQ27">
        <v>0.34153005464480873</v>
      </c>
      <c r="BR27">
        <v>0.34281796366129585</v>
      </c>
      <c r="BS27">
        <v>0.34281796366129585</v>
      </c>
      <c r="BT27">
        <v>0.39619651347068147</v>
      </c>
      <c r="BU27">
        <v>0.34281796366129585</v>
      </c>
      <c r="BV27">
        <v>0.36886757654002217</v>
      </c>
      <c r="BW27">
        <v>0.33347784039750561</v>
      </c>
      <c r="BZ27" s="81">
        <v>3.605321398980485E-2</v>
      </c>
      <c r="CA27" s="81"/>
      <c r="CB27" s="81"/>
    </row>
    <row r="28" spans="1:80" ht="57">
      <c r="A28" s="111" t="s">
        <v>110</v>
      </c>
      <c r="B28" s="92" t="s">
        <v>98</v>
      </c>
      <c r="C28" s="92" t="s">
        <v>54</v>
      </c>
      <c r="D28">
        <v>0.33422459893048129</v>
      </c>
      <c r="E28">
        <v>0.33377837116154874</v>
      </c>
      <c r="F28">
        <v>0.33377837116154874</v>
      </c>
      <c r="G28">
        <v>0.33377837116154874</v>
      </c>
      <c r="H28">
        <v>0.33377837116154874</v>
      </c>
      <c r="I28">
        <v>0.33422459893048129</v>
      </c>
      <c r="J28">
        <v>0.33422459893048129</v>
      </c>
      <c r="K28">
        <v>0.33377837116154874</v>
      </c>
      <c r="L28">
        <v>0.33333377777837031</v>
      </c>
      <c r="M28">
        <v>0.33377837116154874</v>
      </c>
      <c r="N28">
        <v>0.33377837116154874</v>
      </c>
      <c r="O28">
        <v>0.33557046979865773</v>
      </c>
      <c r="P28">
        <v>0.33422459893048129</v>
      </c>
      <c r="Q28">
        <v>0.33512064343163539</v>
      </c>
      <c r="R28">
        <v>0.33422459893048129</v>
      </c>
      <c r="S28">
        <v>0.33512064343163539</v>
      </c>
      <c r="T28">
        <v>0.33512064343163539</v>
      </c>
      <c r="U28">
        <v>0.33467202141900937</v>
      </c>
      <c r="V28">
        <v>0.33333377777837031</v>
      </c>
      <c r="W28">
        <v>0.33377837116154874</v>
      </c>
      <c r="X28">
        <v>0.33557046979865773</v>
      </c>
      <c r="Y28">
        <v>0.33692722371967654</v>
      </c>
      <c r="Z28">
        <v>0.33422459893048129</v>
      </c>
      <c r="AA28">
        <v>0.37313432835820898</v>
      </c>
      <c r="AB28">
        <v>0.33422459893048129</v>
      </c>
      <c r="AC28">
        <v>0.33422459893048129</v>
      </c>
      <c r="AD28">
        <v>0.33422459893048129</v>
      </c>
      <c r="AE28">
        <v>0.33377837116154874</v>
      </c>
      <c r="AF28">
        <v>0.33377837116154874</v>
      </c>
      <c r="AG28">
        <v>0.33512064343163539</v>
      </c>
      <c r="AH28">
        <v>1</v>
      </c>
      <c r="AI28">
        <v>0.33557046979865773</v>
      </c>
      <c r="AJ28">
        <v>0.33512064343163539</v>
      </c>
      <c r="AK28">
        <v>0.33422459893048129</v>
      </c>
      <c r="AL28">
        <v>0.33512064343163539</v>
      </c>
      <c r="AM28">
        <v>0.33422459893048129</v>
      </c>
      <c r="AN28">
        <v>0.33422459893048129</v>
      </c>
      <c r="AO28">
        <v>0.33422459893048129</v>
      </c>
      <c r="AP28">
        <v>0.33875338753387535</v>
      </c>
      <c r="AQ28">
        <v>0.33377837116154874</v>
      </c>
      <c r="AR28">
        <v>0.33377837116154874</v>
      </c>
      <c r="AS28">
        <v>0.33377837116154874</v>
      </c>
      <c r="AT28">
        <v>0.33377837116154874</v>
      </c>
      <c r="AU28">
        <v>0.33377837116154874</v>
      </c>
      <c r="AV28">
        <v>0.33467202141900937</v>
      </c>
      <c r="AW28">
        <v>0.33422459893048129</v>
      </c>
      <c r="AX28">
        <v>0.33422459893048129</v>
      </c>
      <c r="AY28">
        <v>0.33377837116154874</v>
      </c>
      <c r="AZ28">
        <v>0.33377837116154874</v>
      </c>
      <c r="BA28">
        <v>0.33377837116154874</v>
      </c>
      <c r="BB28">
        <v>0.33377837116154874</v>
      </c>
      <c r="BC28">
        <v>0.33377837116154874</v>
      </c>
      <c r="BD28">
        <v>0.33422459893048129</v>
      </c>
      <c r="BE28">
        <v>0.33377837116154874</v>
      </c>
      <c r="BF28">
        <v>0.33377837116154874</v>
      </c>
      <c r="BG28">
        <v>0.33377837116154874</v>
      </c>
      <c r="BH28">
        <v>0.33422459893048129</v>
      </c>
      <c r="BI28">
        <v>0.33467202141900937</v>
      </c>
      <c r="BJ28">
        <v>0.33377837116154874</v>
      </c>
      <c r="BK28">
        <v>0.33377837116154874</v>
      </c>
      <c r="BL28">
        <v>0.33377837116154874</v>
      </c>
      <c r="BM28">
        <v>0.33377837116154874</v>
      </c>
      <c r="BN28">
        <v>0.33512064343163539</v>
      </c>
      <c r="BO28">
        <v>0.33512064343163539</v>
      </c>
      <c r="BP28">
        <v>0.33333377777837031</v>
      </c>
      <c r="BQ28">
        <v>0.33377837116154874</v>
      </c>
      <c r="BR28">
        <v>0.33377837116154874</v>
      </c>
      <c r="BS28">
        <v>0.33377837116154874</v>
      </c>
      <c r="BT28">
        <v>0.33512064343163539</v>
      </c>
      <c r="BU28">
        <v>0.33377837116154874</v>
      </c>
      <c r="BV28">
        <v>0.33377837116154874</v>
      </c>
      <c r="BW28">
        <v>0.33377837116154874</v>
      </c>
      <c r="BZ28" s="81">
        <v>0.13025574502911422</v>
      </c>
      <c r="CA28" s="81"/>
      <c r="CB28" s="81"/>
    </row>
    <row r="29" spans="1:80" ht="28.5">
      <c r="A29" s="111"/>
      <c r="B29" s="92" t="s">
        <v>99</v>
      </c>
      <c r="C29" s="92"/>
      <c r="D29">
        <v>0.34782608695652173</v>
      </c>
      <c r="E29">
        <v>0.34782608695652173</v>
      </c>
      <c r="F29">
        <v>0.34782608695652173</v>
      </c>
      <c r="G29">
        <v>0.34782608695652173</v>
      </c>
      <c r="H29">
        <v>0.34782608695652173</v>
      </c>
      <c r="I29">
        <v>0.36363636363636365</v>
      </c>
      <c r="J29">
        <v>0.36363636363636365</v>
      </c>
      <c r="K29">
        <v>0.34782608695652173</v>
      </c>
      <c r="L29">
        <v>0.33334722280095003</v>
      </c>
      <c r="M29">
        <v>0.34782608695652173</v>
      </c>
      <c r="N29">
        <v>0.34782608695652173</v>
      </c>
      <c r="O29">
        <v>0.36363636363636365</v>
      </c>
      <c r="P29">
        <v>0.34782608695652173</v>
      </c>
      <c r="Q29">
        <v>0.34782608695652173</v>
      </c>
      <c r="R29">
        <v>0.34782608695652173</v>
      </c>
      <c r="S29">
        <v>0.34782608695652173</v>
      </c>
      <c r="T29">
        <v>0.34782608695652173</v>
      </c>
      <c r="U29">
        <v>0.36363636363636365</v>
      </c>
      <c r="V29">
        <v>0.34782608695652173</v>
      </c>
      <c r="W29">
        <v>0.33334722280095003</v>
      </c>
      <c r="X29">
        <v>1</v>
      </c>
      <c r="Y29">
        <v>0.61538461538461542</v>
      </c>
      <c r="Z29">
        <v>0.34782608695652173</v>
      </c>
      <c r="AA29">
        <v>0.36363636363636365</v>
      </c>
      <c r="AB29">
        <v>0.34782608695652173</v>
      </c>
      <c r="AC29">
        <v>0.34782608695652173</v>
      </c>
      <c r="AD29">
        <v>0.34782608695652173</v>
      </c>
      <c r="AE29">
        <v>0.34782608695652173</v>
      </c>
      <c r="AF29">
        <v>0.33334722280095003</v>
      </c>
      <c r="AG29">
        <v>0.5</v>
      </c>
      <c r="AH29">
        <v>0.34782608695652173</v>
      </c>
      <c r="AI29">
        <v>0.8</v>
      </c>
      <c r="AJ29">
        <v>0.34782608695652173</v>
      </c>
      <c r="AK29">
        <v>0.42105263157894735</v>
      </c>
      <c r="AL29">
        <v>0.66666666666666663</v>
      </c>
      <c r="AM29">
        <v>0.34782608695652173</v>
      </c>
      <c r="AN29">
        <v>0.66666666666666663</v>
      </c>
      <c r="AO29">
        <v>0.4</v>
      </c>
      <c r="AP29">
        <v>0.36363636363636365</v>
      </c>
      <c r="AQ29">
        <v>0.34782608695652173</v>
      </c>
      <c r="AR29">
        <v>0.34782608695652173</v>
      </c>
      <c r="AS29">
        <v>0.34782608695652173</v>
      </c>
      <c r="AT29">
        <v>0.38095238095238093</v>
      </c>
      <c r="AU29">
        <v>0.36363636363636365</v>
      </c>
      <c r="AV29">
        <v>0.38095238095238093</v>
      </c>
      <c r="AW29">
        <v>0.38095238095238093</v>
      </c>
      <c r="AX29">
        <v>0.36363636363636365</v>
      </c>
      <c r="AY29">
        <v>0.34782608695652173</v>
      </c>
      <c r="AZ29">
        <v>0.34782608695652173</v>
      </c>
      <c r="BA29">
        <v>0.34782608695652173</v>
      </c>
      <c r="BB29">
        <v>0.36363636363636365</v>
      </c>
      <c r="BC29">
        <v>0.34782608695652173</v>
      </c>
      <c r="BD29">
        <v>0.36363636363636365</v>
      </c>
      <c r="BE29">
        <v>0.44444444444444442</v>
      </c>
      <c r="BF29">
        <v>0.33334722280095003</v>
      </c>
      <c r="BG29">
        <v>0.33334722280095003</v>
      </c>
      <c r="BH29">
        <v>0.34782608695652173</v>
      </c>
      <c r="BI29">
        <v>0.34782608695652173</v>
      </c>
      <c r="BJ29">
        <v>0.44444444444444442</v>
      </c>
      <c r="BK29">
        <v>1</v>
      </c>
      <c r="BL29">
        <v>0.33334722280095003</v>
      </c>
      <c r="BM29">
        <v>0.34782608695652173</v>
      </c>
      <c r="BN29">
        <v>0.36363636363636365</v>
      </c>
      <c r="BO29">
        <v>0.34782608695652173</v>
      </c>
      <c r="BP29">
        <v>0.33334722280095003</v>
      </c>
      <c r="BQ29">
        <v>0.34782608695652173</v>
      </c>
      <c r="BR29">
        <v>0.34782608695652173</v>
      </c>
      <c r="BS29">
        <v>0.34782608695652173</v>
      </c>
      <c r="BT29">
        <v>0.34782608695652173</v>
      </c>
      <c r="BU29">
        <v>0.34782608695652173</v>
      </c>
      <c r="BV29">
        <v>0.34782608695652173</v>
      </c>
      <c r="BW29">
        <v>0.34782608695652173</v>
      </c>
      <c r="BZ29" s="81">
        <v>3.1923838857479535E-2</v>
      </c>
      <c r="CA29" s="81"/>
      <c r="CB29" s="81"/>
    </row>
    <row r="30" spans="1:80" ht="28.5">
      <c r="A30" s="111"/>
      <c r="B30" s="92" t="s">
        <v>100</v>
      </c>
      <c r="C30" s="92" t="s">
        <v>101</v>
      </c>
      <c r="D30">
        <v>0.33783783783783783</v>
      </c>
      <c r="E30">
        <v>0.34090909090909088</v>
      </c>
      <c r="F30">
        <v>0.33783783783783783</v>
      </c>
      <c r="G30">
        <v>0.34090909090909088</v>
      </c>
      <c r="H30">
        <v>0.33860045146726864</v>
      </c>
      <c r="I30">
        <v>0.34168564920273348</v>
      </c>
      <c r="J30">
        <v>0.34090909090909088</v>
      </c>
      <c r="K30">
        <v>0.34090909090909088</v>
      </c>
      <c r="L30">
        <v>0.3333333481481488</v>
      </c>
      <c r="M30">
        <v>0.33527045149754131</v>
      </c>
      <c r="N30">
        <v>0.34883720930232559</v>
      </c>
      <c r="O30">
        <v>0.33407572383073497</v>
      </c>
      <c r="P30">
        <v>0.3333333481481488</v>
      </c>
      <c r="Q30">
        <v>0.3333333481481488</v>
      </c>
      <c r="R30">
        <v>0.3333333481481488</v>
      </c>
      <c r="S30">
        <v>0.3333333481481488</v>
      </c>
      <c r="T30">
        <v>0.3333333481481488</v>
      </c>
      <c r="U30">
        <v>0.34883720930232559</v>
      </c>
      <c r="V30">
        <v>0.3333333481481488</v>
      </c>
      <c r="W30">
        <v>0.3333333481481488</v>
      </c>
      <c r="X30">
        <v>0.34883720930232559</v>
      </c>
      <c r="Y30">
        <v>0.34246575342465752</v>
      </c>
      <c r="Z30">
        <v>0.34403669724770641</v>
      </c>
      <c r="AA30">
        <v>0.33783783783783783</v>
      </c>
      <c r="AB30">
        <v>0.34403669724770641</v>
      </c>
      <c r="AC30">
        <v>0.33632286995515692</v>
      </c>
      <c r="AD30">
        <v>0.34090909090909088</v>
      </c>
      <c r="AE30">
        <v>0.33407572383073497</v>
      </c>
      <c r="AF30">
        <v>0.3333333481481488</v>
      </c>
      <c r="AG30">
        <v>0.36585365853658536</v>
      </c>
      <c r="AH30">
        <v>0.34090909090909088</v>
      </c>
      <c r="AI30">
        <v>0.6</v>
      </c>
      <c r="AJ30">
        <v>0.34090909090909088</v>
      </c>
      <c r="AK30">
        <v>0.34246575342465752</v>
      </c>
      <c r="AL30">
        <v>1</v>
      </c>
      <c r="AM30">
        <v>0.34883720930232559</v>
      </c>
      <c r="AN30">
        <v>0.34883720930232559</v>
      </c>
      <c r="AO30">
        <v>0.34090909090909088</v>
      </c>
      <c r="AP30">
        <v>0.34277879341864714</v>
      </c>
      <c r="AQ30">
        <v>0.3348214285714286</v>
      </c>
      <c r="AR30">
        <v>0.3348214285714286</v>
      </c>
      <c r="AS30">
        <v>0.3348214285714286</v>
      </c>
      <c r="AT30">
        <v>0.34883720930232559</v>
      </c>
      <c r="AU30">
        <v>0.33632286995515692</v>
      </c>
      <c r="AV30">
        <v>0.34090909090909088</v>
      </c>
      <c r="AW30">
        <v>0.34090909090909088</v>
      </c>
      <c r="AX30">
        <v>0.34090909090909088</v>
      </c>
      <c r="AY30">
        <v>0.3348214285714286</v>
      </c>
      <c r="AZ30">
        <v>0.3348214285714286</v>
      </c>
      <c r="BA30">
        <v>0.3348214285714286</v>
      </c>
      <c r="BB30">
        <v>0.34562211981566821</v>
      </c>
      <c r="BC30">
        <v>0.3348214285714286</v>
      </c>
      <c r="BD30">
        <v>0.33632286995515692</v>
      </c>
      <c r="BE30">
        <v>0.34090909090909088</v>
      </c>
      <c r="BF30">
        <v>0.33362989323843412</v>
      </c>
      <c r="BG30">
        <v>0.33936651583710409</v>
      </c>
      <c r="BH30">
        <v>0.33407572383073497</v>
      </c>
      <c r="BI30">
        <v>0.41062140706268818</v>
      </c>
      <c r="BJ30">
        <v>0.3348214285714286</v>
      </c>
      <c r="BK30">
        <v>0.33783783783783783</v>
      </c>
      <c r="BL30">
        <v>0.33936651583710409</v>
      </c>
      <c r="BM30">
        <v>0.3333333481481488</v>
      </c>
      <c r="BN30">
        <v>0.34090909090909088</v>
      </c>
      <c r="BO30">
        <v>0.33905967450271246</v>
      </c>
      <c r="BP30">
        <v>0.33407572383073497</v>
      </c>
      <c r="BQ30">
        <v>0.33936651583710409</v>
      </c>
      <c r="BR30">
        <v>0.33936651583710409</v>
      </c>
      <c r="BS30">
        <v>0.34246575342465752</v>
      </c>
      <c r="BT30">
        <v>0.34090909090909088</v>
      </c>
      <c r="BU30">
        <v>0.33936651583710409</v>
      </c>
      <c r="BV30">
        <v>0.33936651583710409</v>
      </c>
      <c r="BW30">
        <v>0.34372135655362052</v>
      </c>
      <c r="BZ30" s="81">
        <v>6.0792822108037228E-2</v>
      </c>
      <c r="CA30" s="81"/>
      <c r="CB30" s="81"/>
    </row>
    <row r="31" spans="1:80" ht="28.5">
      <c r="A31" s="111"/>
      <c r="B31" s="92" t="s">
        <v>102</v>
      </c>
      <c r="C31" s="92" t="s">
        <v>53</v>
      </c>
      <c r="D31">
        <v>0.33355570380253502</v>
      </c>
      <c r="E31">
        <v>0.33355570380253502</v>
      </c>
      <c r="F31">
        <v>0.33355570380253502</v>
      </c>
      <c r="G31">
        <v>0.33355570380253502</v>
      </c>
      <c r="H31">
        <v>0.33355570380253502</v>
      </c>
      <c r="I31">
        <v>0.33355570380253502</v>
      </c>
      <c r="J31">
        <v>0.33355570380253502</v>
      </c>
      <c r="K31">
        <v>0.33355570380253502</v>
      </c>
      <c r="L31">
        <v>0.33355570380253502</v>
      </c>
      <c r="M31">
        <v>0.33355570380253502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  <c r="T31">
        <v>1</v>
      </c>
      <c r="U31">
        <v>1</v>
      </c>
      <c r="V31">
        <v>0.33355570380253502</v>
      </c>
      <c r="W31">
        <v>0.33355570380253502</v>
      </c>
      <c r="X31">
        <v>1</v>
      </c>
      <c r="Y31">
        <v>1</v>
      </c>
      <c r="Z31">
        <v>0.33355570380253502</v>
      </c>
      <c r="AA31">
        <v>0.33355570380253502</v>
      </c>
      <c r="AB31">
        <v>0.33355570380253502</v>
      </c>
      <c r="AC31">
        <v>1</v>
      </c>
      <c r="AD31">
        <v>0.33355570380253502</v>
      </c>
      <c r="AE31">
        <v>0.33333333333333331</v>
      </c>
      <c r="AF31">
        <v>1</v>
      </c>
      <c r="AG31">
        <v>0.33355570380253502</v>
      </c>
      <c r="AH31">
        <v>0.33355570380253502</v>
      </c>
      <c r="AI31">
        <v>0.33355570380253502</v>
      </c>
      <c r="AJ31">
        <v>1</v>
      </c>
      <c r="AK31">
        <v>1</v>
      </c>
      <c r="AL31">
        <v>1</v>
      </c>
      <c r="AM31">
        <v>1</v>
      </c>
      <c r="AN31">
        <v>1</v>
      </c>
      <c r="AO31">
        <v>1</v>
      </c>
      <c r="AP31">
        <v>1</v>
      </c>
      <c r="AQ31">
        <v>1</v>
      </c>
      <c r="AR31">
        <v>0.33355570380253502</v>
      </c>
      <c r="AS31">
        <v>0.33355570380253502</v>
      </c>
      <c r="AT31">
        <v>1</v>
      </c>
      <c r="AU31">
        <v>1</v>
      </c>
      <c r="AV31">
        <v>1</v>
      </c>
      <c r="AW31">
        <v>1</v>
      </c>
      <c r="AX31">
        <v>1</v>
      </c>
      <c r="AY31">
        <v>1</v>
      </c>
      <c r="AZ31">
        <v>1</v>
      </c>
      <c r="BA31">
        <v>0.33355570380253502</v>
      </c>
      <c r="BB31">
        <v>1</v>
      </c>
      <c r="BC31">
        <v>0.33355570380253502</v>
      </c>
      <c r="BD31">
        <v>0.33355570380253502</v>
      </c>
      <c r="BE31">
        <v>1</v>
      </c>
      <c r="BF31">
        <v>0.33355570380253502</v>
      </c>
      <c r="BG31">
        <v>1</v>
      </c>
      <c r="BH31">
        <v>1</v>
      </c>
      <c r="BI31">
        <v>0.33333333333333331</v>
      </c>
      <c r="BJ31">
        <v>1</v>
      </c>
      <c r="BK31">
        <v>1</v>
      </c>
      <c r="BL31">
        <v>1</v>
      </c>
      <c r="BM31">
        <v>1</v>
      </c>
      <c r="BN31">
        <v>0.33355570380253502</v>
      </c>
      <c r="BO31">
        <v>0.33355570380253502</v>
      </c>
      <c r="BP31">
        <v>0.33355570380253502</v>
      </c>
      <c r="BQ31">
        <v>0.33355570380253502</v>
      </c>
      <c r="BR31">
        <v>0.33355570380253502</v>
      </c>
      <c r="BS31">
        <v>0.33355570380253502</v>
      </c>
      <c r="BT31">
        <v>0.33355570380253502</v>
      </c>
      <c r="BU31">
        <v>0.33355570380253502</v>
      </c>
      <c r="BV31">
        <v>0.33355570380253502</v>
      </c>
      <c r="BW31">
        <v>0.33355570380253502</v>
      </c>
      <c r="BZ31" s="81">
        <v>3.4983975960319082E-2</v>
      </c>
      <c r="CA31" s="81"/>
      <c r="CB31" s="81"/>
    </row>
    <row r="32" spans="1:80" ht="42.75">
      <c r="A32" s="111"/>
      <c r="B32" s="92" t="s">
        <v>103</v>
      </c>
      <c r="C32" s="92" t="s">
        <v>53</v>
      </c>
      <c r="D32">
        <v>0.33355570380253502</v>
      </c>
      <c r="E32">
        <v>0.33355570380253502</v>
      </c>
      <c r="F32">
        <v>0.33355570380253502</v>
      </c>
      <c r="G32">
        <v>0.33355570380253502</v>
      </c>
      <c r="H32">
        <v>0.33355570380253502</v>
      </c>
      <c r="I32">
        <v>0.33355570380253502</v>
      </c>
      <c r="J32">
        <v>0.33355570380253502</v>
      </c>
      <c r="K32">
        <v>0.33355570380253502</v>
      </c>
      <c r="L32">
        <v>0.33355570380253502</v>
      </c>
      <c r="M32">
        <v>0.33355570380253502</v>
      </c>
      <c r="N32">
        <v>0.33355570380253502</v>
      </c>
      <c r="O32">
        <v>1</v>
      </c>
      <c r="P32">
        <v>1</v>
      </c>
      <c r="Q32">
        <v>1</v>
      </c>
      <c r="R32">
        <v>1</v>
      </c>
      <c r="S32">
        <v>1</v>
      </c>
      <c r="T32">
        <v>1</v>
      </c>
      <c r="U32">
        <v>1</v>
      </c>
      <c r="V32">
        <v>0.33355570380253502</v>
      </c>
      <c r="W32">
        <v>0.33355570380253502</v>
      </c>
      <c r="X32">
        <v>1</v>
      </c>
      <c r="Y32">
        <v>0.33355570380253502</v>
      </c>
      <c r="Z32">
        <v>0.33355570380253502</v>
      </c>
      <c r="AA32">
        <v>0.33355570380253502</v>
      </c>
      <c r="AB32">
        <v>0.33355570380253502</v>
      </c>
      <c r="AC32">
        <v>0.33355570380253502</v>
      </c>
      <c r="AD32">
        <v>0.33355570380253502</v>
      </c>
      <c r="AE32">
        <v>0.33333333333333331</v>
      </c>
      <c r="AF32">
        <v>0.33355570380253502</v>
      </c>
      <c r="AG32">
        <v>0.33355570380253502</v>
      </c>
      <c r="AH32">
        <v>0.33355570380253502</v>
      </c>
      <c r="AI32">
        <v>1</v>
      </c>
      <c r="AJ32">
        <v>0.33355570380253502</v>
      </c>
      <c r="AK32">
        <v>0.33355570380253502</v>
      </c>
      <c r="AL32">
        <v>1</v>
      </c>
      <c r="AM32">
        <v>1</v>
      </c>
      <c r="AN32">
        <v>0.33355570380253502</v>
      </c>
      <c r="AO32">
        <v>0.33355570380253502</v>
      </c>
      <c r="AP32">
        <v>0.33355570380253502</v>
      </c>
      <c r="AQ32">
        <v>0.33355570380253502</v>
      </c>
      <c r="AR32">
        <v>0.33355570380253502</v>
      </c>
      <c r="AS32">
        <v>0.33355570380253502</v>
      </c>
      <c r="AT32">
        <v>1</v>
      </c>
      <c r="AU32">
        <v>1</v>
      </c>
      <c r="AV32">
        <v>1</v>
      </c>
      <c r="AW32">
        <v>1</v>
      </c>
      <c r="AX32">
        <v>1</v>
      </c>
      <c r="AY32">
        <v>0.33355570380253502</v>
      </c>
      <c r="AZ32">
        <v>0.33355570380253502</v>
      </c>
      <c r="BA32">
        <v>0.33355570380253502</v>
      </c>
      <c r="BB32">
        <v>0.33355570380253502</v>
      </c>
      <c r="BC32">
        <v>0.33355570380253502</v>
      </c>
      <c r="BD32">
        <v>1</v>
      </c>
      <c r="BE32">
        <v>0.33355570380253502</v>
      </c>
      <c r="BF32">
        <v>0.33355570380253502</v>
      </c>
      <c r="BG32">
        <v>0.33355570380253502</v>
      </c>
      <c r="BH32">
        <v>0.33355570380253502</v>
      </c>
      <c r="BI32">
        <v>0.33355570380253502</v>
      </c>
      <c r="BJ32">
        <v>0.33355570380253502</v>
      </c>
      <c r="BK32">
        <v>0.33355570380253502</v>
      </c>
      <c r="BL32">
        <v>0.33355570380253502</v>
      </c>
      <c r="BM32">
        <v>0.33355570380253502</v>
      </c>
      <c r="BN32">
        <v>1</v>
      </c>
      <c r="BO32">
        <v>0.33355570380253502</v>
      </c>
      <c r="BP32">
        <v>0.33355570380253502</v>
      </c>
      <c r="BQ32">
        <v>0.33355570380253502</v>
      </c>
      <c r="BR32">
        <v>0.33355570380253502</v>
      </c>
      <c r="BS32">
        <v>0.33355570380253502</v>
      </c>
      <c r="BT32">
        <v>0.33355570380253502</v>
      </c>
      <c r="BU32">
        <v>0.33355570380253502</v>
      </c>
      <c r="BV32">
        <v>0.33355570380253502</v>
      </c>
      <c r="BW32">
        <v>0.33355570380253502</v>
      </c>
      <c r="BZ32" s="81">
        <v>6.6841301444387172E-2</v>
      </c>
      <c r="CA32" s="81"/>
      <c r="CB32" s="81"/>
    </row>
    <row r="33" spans="1:80" ht="28.5">
      <c r="A33" s="111"/>
      <c r="B33" s="92" t="s">
        <v>104</v>
      </c>
      <c r="C33" s="92" t="s">
        <v>54</v>
      </c>
      <c r="D33">
        <v>0.5</v>
      </c>
      <c r="E33">
        <v>0.4</v>
      </c>
      <c r="F33">
        <v>0.5</v>
      </c>
      <c r="G33">
        <v>0.5</v>
      </c>
      <c r="H33">
        <v>0.5</v>
      </c>
      <c r="I33">
        <v>0.5</v>
      </c>
      <c r="J33">
        <v>0.5</v>
      </c>
      <c r="K33">
        <v>0.5</v>
      </c>
      <c r="L33">
        <v>0.33338889814969158</v>
      </c>
      <c r="M33">
        <v>0.5</v>
      </c>
      <c r="N33">
        <v>0.5</v>
      </c>
      <c r="O33">
        <v>0.5</v>
      </c>
      <c r="P33">
        <v>0.4</v>
      </c>
      <c r="Q33">
        <v>0.4</v>
      </c>
      <c r="R33">
        <v>0.4</v>
      </c>
      <c r="S33">
        <v>0.4</v>
      </c>
      <c r="T33">
        <v>0.4</v>
      </c>
      <c r="U33">
        <v>0.5</v>
      </c>
      <c r="V33">
        <v>0.33338889814969158</v>
      </c>
      <c r="W33">
        <v>0.4</v>
      </c>
      <c r="X33">
        <v>0.5</v>
      </c>
      <c r="Y33">
        <v>0.5</v>
      </c>
      <c r="Z33">
        <v>0.5</v>
      </c>
      <c r="AA33">
        <v>0.33338889814969158</v>
      </c>
      <c r="AB33">
        <v>0.4</v>
      </c>
      <c r="AC33">
        <v>0.5</v>
      </c>
      <c r="AD33">
        <v>0.4</v>
      </c>
      <c r="AE33">
        <v>0.4</v>
      </c>
      <c r="AF33">
        <v>0.4</v>
      </c>
      <c r="AG33">
        <v>1</v>
      </c>
      <c r="AH33">
        <v>0.4</v>
      </c>
      <c r="AI33">
        <v>0.5</v>
      </c>
      <c r="AJ33">
        <v>0.5</v>
      </c>
      <c r="AK33">
        <v>0.5</v>
      </c>
      <c r="AL33">
        <v>1</v>
      </c>
      <c r="AM33">
        <v>0.4</v>
      </c>
      <c r="AN33">
        <v>0.5</v>
      </c>
      <c r="AO33">
        <v>0.4</v>
      </c>
      <c r="AP33">
        <v>0.5</v>
      </c>
      <c r="AQ33">
        <v>0.33338889814969158</v>
      </c>
      <c r="AR33">
        <v>0.33338889814969158</v>
      </c>
      <c r="AS33">
        <v>0.33338889814969158</v>
      </c>
      <c r="AT33">
        <v>0.4</v>
      </c>
      <c r="AU33">
        <v>0.4</v>
      </c>
      <c r="AV33">
        <v>0.4</v>
      </c>
      <c r="AW33">
        <v>0.4</v>
      </c>
      <c r="AX33">
        <v>0.4</v>
      </c>
      <c r="AY33">
        <v>0.33338889814969158</v>
      </c>
      <c r="AZ33">
        <v>0.33338889814969158</v>
      </c>
      <c r="BA33">
        <v>0.33338889814969158</v>
      </c>
      <c r="BB33">
        <v>0.33338889814969158</v>
      </c>
      <c r="BC33">
        <v>0.33338889814969158</v>
      </c>
      <c r="BD33">
        <v>0.4</v>
      </c>
      <c r="BE33">
        <v>0.33338889814969158</v>
      </c>
      <c r="BF33">
        <v>0.33338889814969158</v>
      </c>
      <c r="BG33">
        <v>0.33338889814969158</v>
      </c>
      <c r="BH33">
        <v>0.4</v>
      </c>
      <c r="BI33">
        <v>0.4</v>
      </c>
      <c r="BJ33">
        <v>0.33338889814969158</v>
      </c>
      <c r="BK33">
        <v>0.33338889814969158</v>
      </c>
      <c r="BL33">
        <v>0.33338889814969158</v>
      </c>
      <c r="BM33">
        <v>0.33338889814969158</v>
      </c>
      <c r="BN33">
        <v>1</v>
      </c>
      <c r="BO33">
        <v>0.4</v>
      </c>
      <c r="BP33">
        <v>0.33338889814969158</v>
      </c>
      <c r="BQ33">
        <v>0.4</v>
      </c>
      <c r="BR33">
        <v>0.4</v>
      </c>
      <c r="BS33">
        <v>0.4</v>
      </c>
      <c r="BT33">
        <v>0.5</v>
      </c>
      <c r="BU33">
        <v>0.4</v>
      </c>
      <c r="BV33">
        <v>0.4</v>
      </c>
      <c r="BW33">
        <v>0.4</v>
      </c>
      <c r="BX33">
        <v>1</v>
      </c>
      <c r="BZ33" s="81">
        <v>2.0062569889065927E-2</v>
      </c>
      <c r="CA33" s="81"/>
      <c r="CB33" s="81"/>
    </row>
    <row r="34" spans="1:80">
      <c r="C34" s="81" t="s">
        <v>247</v>
      </c>
      <c r="D34">
        <f>SUM(D4:D33)/31</f>
        <v>0.54035606241927614</v>
      </c>
      <c r="E34">
        <f t="shared" ref="E34:BP34" si="0">SUM(E4:E33)/31</f>
        <v>0.60259996388782866</v>
      </c>
      <c r="F34">
        <f t="shared" si="0"/>
        <v>0.60289450571513248</v>
      </c>
      <c r="G34">
        <f t="shared" si="0"/>
        <v>0.61256584175329865</v>
      </c>
      <c r="H34">
        <f t="shared" si="0"/>
        <v>0.60583338248778018</v>
      </c>
      <c r="I34">
        <f t="shared" si="0"/>
        <v>0.58735030967855395</v>
      </c>
      <c r="J34">
        <f t="shared" si="0"/>
        <v>0.59005933424608059</v>
      </c>
      <c r="K34">
        <f t="shared" si="0"/>
        <v>0.6150732308593766</v>
      </c>
      <c r="L34">
        <f t="shared" si="0"/>
        <v>0.58054530505471891</v>
      </c>
      <c r="M34">
        <f t="shared" si="0"/>
        <v>0.61668193068340094</v>
      </c>
      <c r="N34">
        <f t="shared" si="0"/>
        <v>0.63676984243951451</v>
      </c>
      <c r="O34">
        <f t="shared" si="0"/>
        <v>0.61406100258301932</v>
      </c>
      <c r="P34">
        <f t="shared" si="0"/>
        <v>0.61077527407748766</v>
      </c>
      <c r="Q34">
        <f t="shared" si="0"/>
        <v>0.58484618515308351</v>
      </c>
      <c r="R34">
        <f t="shared" si="0"/>
        <v>0.56818832702465061</v>
      </c>
      <c r="S34">
        <f t="shared" si="0"/>
        <v>0.60492715496534977</v>
      </c>
      <c r="T34">
        <f t="shared" si="0"/>
        <v>0.58863437221297188</v>
      </c>
      <c r="U34">
        <f t="shared" si="0"/>
        <v>0.56400317941079581</v>
      </c>
      <c r="V34">
        <f t="shared" si="0"/>
        <v>0.47428762210578906</v>
      </c>
      <c r="W34">
        <f t="shared" si="0"/>
        <v>0.5694885909449221</v>
      </c>
      <c r="X34">
        <f t="shared" si="0"/>
        <v>0.65493109290430807</v>
      </c>
      <c r="Y34">
        <f t="shared" si="0"/>
        <v>0.71718044105093337</v>
      </c>
      <c r="Z34">
        <f t="shared" si="0"/>
        <v>0.55873080309954493</v>
      </c>
      <c r="AA34">
        <f t="shared" si="0"/>
        <v>0.5479545168965293</v>
      </c>
      <c r="AB34">
        <f t="shared" si="0"/>
        <v>0.55815002710532624</v>
      </c>
      <c r="AC34">
        <f t="shared" si="0"/>
        <v>0.58717602631065124</v>
      </c>
      <c r="AD34">
        <f t="shared" si="0"/>
        <v>0.59030297648140739</v>
      </c>
      <c r="AE34">
        <f t="shared" si="0"/>
        <v>0.58779945029413094</v>
      </c>
      <c r="AF34">
        <f t="shared" si="0"/>
        <v>0.46881269102768658</v>
      </c>
      <c r="AG34">
        <f t="shared" si="0"/>
        <v>0.62614276108778855</v>
      </c>
      <c r="AH34">
        <f t="shared" si="0"/>
        <v>0.58350929965343634</v>
      </c>
      <c r="AI34">
        <f t="shared" si="0"/>
        <v>0.61978923314337964</v>
      </c>
      <c r="AJ34">
        <f t="shared" si="0"/>
        <v>0.63112236850330117</v>
      </c>
      <c r="AK34">
        <f t="shared" si="0"/>
        <v>0.6596663539424541</v>
      </c>
      <c r="AL34">
        <f t="shared" si="0"/>
        <v>0.77462603067741675</v>
      </c>
      <c r="AM34">
        <f t="shared" si="0"/>
        <v>0.7248337706692175</v>
      </c>
      <c r="AN34">
        <f t="shared" si="0"/>
        <v>0.66073618579499827</v>
      </c>
      <c r="AO34">
        <f t="shared" si="0"/>
        <v>0.58491087208859927</v>
      </c>
      <c r="AP34">
        <f t="shared" si="0"/>
        <v>0.61265544332852462</v>
      </c>
      <c r="AQ34">
        <f t="shared" si="0"/>
        <v>0.56286340018971293</v>
      </c>
      <c r="AR34">
        <f t="shared" si="0"/>
        <v>0.53767599363364083</v>
      </c>
      <c r="AS34">
        <f t="shared" si="0"/>
        <v>0.53803762319770032</v>
      </c>
      <c r="AT34">
        <f t="shared" si="0"/>
        <v>0.592303382913696</v>
      </c>
      <c r="AU34">
        <f t="shared" si="0"/>
        <v>0.59075443958212637</v>
      </c>
      <c r="AV34">
        <f t="shared" si="0"/>
        <v>0.5833629445239642</v>
      </c>
      <c r="AW34">
        <f t="shared" si="0"/>
        <v>0.58491310889641634</v>
      </c>
      <c r="AX34">
        <f t="shared" si="0"/>
        <v>0.61425318430989428</v>
      </c>
      <c r="AY34">
        <f t="shared" si="0"/>
        <v>0.56018713918851415</v>
      </c>
      <c r="AZ34">
        <f t="shared" si="0"/>
        <v>0.56437970671162341</v>
      </c>
      <c r="BA34">
        <f t="shared" si="0"/>
        <v>0.54631589818777437</v>
      </c>
      <c r="BB34">
        <f t="shared" si="0"/>
        <v>0.6354295822590097</v>
      </c>
      <c r="BC34">
        <f t="shared" si="0"/>
        <v>0.53767111811612411</v>
      </c>
      <c r="BD34">
        <f t="shared" si="0"/>
        <v>0.5629218855737782</v>
      </c>
      <c r="BE34">
        <f t="shared" si="0"/>
        <v>0.57657806612092755</v>
      </c>
      <c r="BF34">
        <f t="shared" si="0"/>
        <v>0.47440608258334127</v>
      </c>
      <c r="BG34">
        <f t="shared" si="0"/>
        <v>0.6045744848812612</v>
      </c>
      <c r="BH34">
        <f t="shared" si="0"/>
        <v>0.5795279611383628</v>
      </c>
      <c r="BI34">
        <f t="shared" si="0"/>
        <v>0.61850903548070035</v>
      </c>
      <c r="BJ34">
        <f t="shared" si="0"/>
        <v>0.51869006008995522</v>
      </c>
      <c r="BK34">
        <f t="shared" si="0"/>
        <v>0.61422596486782099</v>
      </c>
      <c r="BL34">
        <f t="shared" si="0"/>
        <v>0.59126916989152278</v>
      </c>
      <c r="BM34">
        <f t="shared" si="0"/>
        <v>0.52372050368908818</v>
      </c>
      <c r="BN34">
        <f t="shared" si="0"/>
        <v>0.61194267848415984</v>
      </c>
      <c r="BO34">
        <f t="shared" si="0"/>
        <v>0.55594553661664348</v>
      </c>
      <c r="BP34">
        <f t="shared" si="0"/>
        <v>0.55182401705910888</v>
      </c>
      <c r="BQ34">
        <f t="shared" ref="BQ34:BW34" si="1">SUM(BQ4:BQ33)/31</f>
        <v>0.53658905740966512</v>
      </c>
      <c r="BR34">
        <f t="shared" si="1"/>
        <v>0.5154598605844587</v>
      </c>
      <c r="BS34">
        <f t="shared" si="1"/>
        <v>0.54740288612895593</v>
      </c>
      <c r="BT34">
        <f t="shared" si="1"/>
        <v>0.574851830785165</v>
      </c>
      <c r="BU34">
        <f t="shared" si="1"/>
        <v>0.54631124779345519</v>
      </c>
      <c r="BV34">
        <f t="shared" si="1"/>
        <v>0.556291394236757</v>
      </c>
      <c r="BW34">
        <f t="shared" si="1"/>
        <v>0.51090560754901382</v>
      </c>
      <c r="BX34">
        <f>MAX(D34:BW34)</f>
        <v>0.77462603067741675</v>
      </c>
      <c r="BY34">
        <f>MIN(D34:BW34)</f>
        <v>0.46881269102768658</v>
      </c>
      <c r="BZ34" s="81">
        <f>SUM(BZ4:BZ33)</f>
        <v>0.99647063192095453</v>
      </c>
    </row>
    <row r="35" spans="1:80">
      <c r="C35" s="81" t="s">
        <v>248</v>
      </c>
      <c r="D35">
        <f>SUMPRODUCT(D4:D33*BZ4:BZ33)</f>
        <v>0.41208356604488361</v>
      </c>
      <c r="E35">
        <f>SUMPRODUCT(E4:E33*BZ4:BZ33)</f>
        <v>0.41763950364886177</v>
      </c>
      <c r="F35" s="81">
        <f>SUMPRODUCT(F4:F33*BZ4:BZ33)</f>
        <v>0.4191363477726946</v>
      </c>
      <c r="G35">
        <f>SUMPRODUCT(G4:G33*BZ4:BZ33)</f>
        <v>0.43649936896355784</v>
      </c>
      <c r="H35" s="81">
        <f>SUMPRODUCT(H4:H33*BZ4:BZ33)</f>
        <v>0.41828566225461983</v>
      </c>
      <c r="I35" s="81">
        <f>SUMPRODUCT(I4:I33*BZ4:BZ33)</f>
        <v>0.38849061018278819</v>
      </c>
      <c r="J35" s="81">
        <f>SUMPRODUCT(J4:J33*BZ4:BZ33)</f>
        <v>0.39015878675726179</v>
      </c>
      <c r="K35" s="81">
        <f>SUMPRODUCT(K4:K33*BZ4:BZ33)</f>
        <v>0.43823351543615008</v>
      </c>
      <c r="L35" s="81">
        <f>SUMPRODUCT(L4:L33*BZ4:BZ33)</f>
        <v>0.39303808136156881</v>
      </c>
      <c r="M35" s="81">
        <f>SUMPRODUCT(M4:M33*BZ4:BZ33)</f>
        <v>0.4325977698665468</v>
      </c>
      <c r="N35" s="81">
        <f>SUMPRODUCT(N4:N33*BZ4:BZ33)</f>
        <v>0.45447703740993756</v>
      </c>
      <c r="O35" s="81">
        <f>SUMPRODUCT(O4:O33*BZ4:BZ33)</f>
        <v>0.45867604262527162</v>
      </c>
      <c r="P35" s="81">
        <f>SUMPRODUCT(P4:P33*BZ4:BZ33)</f>
        <v>0.52926525007867253</v>
      </c>
      <c r="Q35" s="81">
        <f>SUMPRODUCT(Q4:Q33*BZ4:BZ33)</f>
        <v>0.43198141116421712</v>
      </c>
      <c r="R35" s="81">
        <f>SUMPRODUCT(R4:R33*BZ4:BZ33)</f>
        <v>0.45042156939612576</v>
      </c>
      <c r="S35" s="81">
        <f>SUMPRODUCT(S4:S33*BZ4:BZ33)</f>
        <v>0.49167960820546475</v>
      </c>
      <c r="T35" s="81">
        <f>SUMPRODUCT(T4:T33*BZ4:BZ33)</f>
        <v>0.44383939446148918</v>
      </c>
      <c r="U35" s="81">
        <f>SUMPRODUCT(U4:U33*BZ4:BZ33)</f>
        <v>0.45468313566298069</v>
      </c>
      <c r="V35" s="81">
        <f>SUMPRODUCT(V4:V33*BZ4:BZ33)</f>
        <v>0.42432957430788154</v>
      </c>
      <c r="W35" s="81">
        <f>SUMPRODUCT(W4:W33*BZ4:BZ33)</f>
        <v>0.4178990781806724</v>
      </c>
      <c r="X35" s="81">
        <f>SUMPRODUCT(X4:X33*BZ4:BZ33)</f>
        <v>0.52323337755055233</v>
      </c>
      <c r="Y35" s="81">
        <f>SUMPRODUCT(Y4:Y33*BZ4:BZ33)</f>
        <v>0.60074737110448972</v>
      </c>
      <c r="Z35" s="81">
        <f>SUMPRODUCT(Z4:Z33*BZ4:BZ33)</f>
        <v>0.36358274744131541</v>
      </c>
      <c r="AA35" s="81">
        <f>SUMPRODUCT(AA4:AA33*BZ4:BZ33)</f>
        <v>0.4165174140448607</v>
      </c>
      <c r="AB35" s="81">
        <f>SUMPRODUCT(AB4:AB33*BZ4:BZ33)</f>
        <v>0.41243217407680655</v>
      </c>
      <c r="AC35" s="81">
        <f>SUMPRODUCT(AC4:AC33*BZ4:BZ33)</f>
        <v>0.44405377061745349</v>
      </c>
      <c r="AD35" s="81">
        <f>SUMPRODUCT(AD4:AD33*BZ4:BZ33)</f>
        <v>0.4175007046525146</v>
      </c>
      <c r="AE35" s="81">
        <f>SUMPRODUCT(AE4:AE33*BZ4:BZ33)</f>
        <v>0.45086642632310808</v>
      </c>
      <c r="AF35" s="81">
        <f>SUMPRODUCT(AF4:AF33*BZ4:BZ33)</f>
        <v>0.39257053752066023</v>
      </c>
      <c r="AG35" s="81">
        <f>SUMPRODUCT(AG4:AG33*BZ4:BZ33)</f>
        <v>0.53611900741464102</v>
      </c>
      <c r="AH35" s="81">
        <f>SUMPRODUCT(AH4:AH33*BZ4:BZ33)</f>
        <v>0.46522213348621172</v>
      </c>
      <c r="AI35" s="81">
        <f>SUMPRODUCT(AI4:AI33*BZ4:BZ33)</f>
        <v>0.47580550468107197</v>
      </c>
      <c r="AJ35" s="81">
        <f>SUMPRODUCT(AJ4:AJ33*BZ4:BZ33)</f>
        <v>0.43938345517493138</v>
      </c>
      <c r="AK35" s="81">
        <f>SUMPRODUCT(AK4:AK33*BZ4:BZ33)</f>
        <v>0.55026252263269426</v>
      </c>
      <c r="AL35" s="81">
        <f>SUMPRODUCT(AL4:AL33*BZ4:BZ33)</f>
        <v>0.69058946987017666</v>
      </c>
      <c r="AM35" s="81">
        <f>SUMPRODUCT(AM4:AM33*BZ4:BZ33)</f>
        <v>0.68291947056650004</v>
      </c>
      <c r="AN35" s="81">
        <f>SUMPRODUCT(AN4:AN33*BZ4:BZ33)</f>
        <v>0.55545416774491241</v>
      </c>
      <c r="AO35" s="81">
        <f>SUMPRODUCT(AO4:AO33*BZ4:BZ33)</f>
        <v>0.43840012486806679</v>
      </c>
      <c r="AP35" s="81">
        <f>SUMPRODUCT(AP4:AP33*BZ4:BZ33)</f>
        <v>0.43883091125876916</v>
      </c>
      <c r="AQ35" s="81">
        <f>SUMPRODUCT(AQ4:AQ33*BZ4:BZ33)</f>
        <v>0.38381429554733215</v>
      </c>
      <c r="AR35" s="81">
        <f>SUMPRODUCT(AR4:AR33*BZ4:BZ33)</f>
        <v>0.35929417880943942</v>
      </c>
      <c r="AS35" s="81">
        <f>SUMPRODUCT(AS4:AS33*BZ4:BZ33)</f>
        <v>0.35999875859083025</v>
      </c>
      <c r="AT35" s="81">
        <f>SUMPRODUCT(AT4:AT33*BZ4:BZ33)</f>
        <v>0.46466721485933421</v>
      </c>
      <c r="AU35" s="81">
        <f>SUMPRODUCT(AU4:AU33*BZ4:BZ33)</f>
        <v>0.44279384205354427</v>
      </c>
      <c r="AV35" s="81">
        <f>SUMPRODUCT(AV4:AV33*BZ4:BZ33)</f>
        <v>0.43074575618422878</v>
      </c>
      <c r="AW35" s="81">
        <f>SUMPRODUCT(AW4:AW33*BZ4:BZ33)</f>
        <v>0.43997068035659631</v>
      </c>
      <c r="AX35" s="81">
        <f>SUMPRODUCT(AX4:AX33*BZ4:BZ33)</f>
        <v>0.45993699152241119</v>
      </c>
      <c r="AY35" s="81">
        <f>SUMPRODUCT(AY4:AY33*BZ4:BZ33)</f>
        <v>0.38298461691909791</v>
      </c>
      <c r="AZ35" s="81">
        <f>SUMPRODUCT(AZ4:AZ33*BZ4:BZ33)</f>
        <v>0.3846026352400167</v>
      </c>
      <c r="BA35" s="81">
        <f>SUMPRODUCT(BA4:BA33*BZ4:BZ33)</f>
        <v>0.36447822557178849</v>
      </c>
      <c r="BB35" s="81">
        <f>SUMPRODUCT(BB4:BB33*BZ4:BZ33)</f>
        <v>0.47451278883157605</v>
      </c>
      <c r="BC35" s="81">
        <f>SUMPRODUCT(BC4:BC33*BZ4:BZ33)</f>
        <v>0.36045566895958325</v>
      </c>
      <c r="BD35" s="81">
        <f>SUMPRODUCT(BD4:BD33*BZ4:BZ33)</f>
        <v>0.41680062779867316</v>
      </c>
      <c r="BE35" s="81">
        <f>SUMPRODUCT(BE4:BE33*BZ4:BZ33)</f>
        <v>0.41754616275251821</v>
      </c>
      <c r="BF35" s="81">
        <f>SUMPRODUCT(BF4:BF33*BZ4:BZ33)</f>
        <v>0.34923988374306847</v>
      </c>
      <c r="BG35" s="81">
        <f>SUMPRODUCT(BG4:BG33*BZ4:BZ33)</f>
        <v>0.43812088925179499</v>
      </c>
      <c r="BH35" s="81">
        <f>SUMPRODUCT(BH4:BH33*BZ4:BZ33)</f>
        <v>0.44149673383511912</v>
      </c>
      <c r="BI35" s="81">
        <f>SUMPRODUCT(BI4:BI33*BZ4:BZ33)</f>
        <v>0.42607288863894544</v>
      </c>
      <c r="BJ35" s="81">
        <f>SUMPRODUCT(BJ4:BJ33*BZ4:BZ33)</f>
        <v>0.41466098019532932</v>
      </c>
      <c r="BK35" s="81">
        <f>SUMPRODUCT(BK4:BK33*BZ4:BZ33)</f>
        <v>0.46185592363458938</v>
      </c>
      <c r="BL35" s="81">
        <f>SUMPRODUCT(BL4:BL33*BZ4:BZ33)</f>
        <v>0.40069449627295056</v>
      </c>
      <c r="BM35" s="81">
        <f>SUMPRODUCT(BM4:BM33*BZ4:BZ33)</f>
        <v>0.37748044216583476</v>
      </c>
      <c r="BN35" s="81">
        <f>SUMPRODUCT(BN4:BN33*BZ4:BZ33)</f>
        <v>0.42835426919779285</v>
      </c>
      <c r="BO35" s="81">
        <f>SUMPRODUCT(BO4:BO33*BZ4:BZ33)</f>
        <v>0.36166708843327022</v>
      </c>
      <c r="BP35" s="81">
        <f>SUMPRODUCT(BP4:BP33*BZ4:BZ33)</f>
        <v>0.35894603997277524</v>
      </c>
      <c r="BQ35" s="81">
        <f>SUMPRODUCT(BQ4:BQ33*BZ4:BZ33)</f>
        <v>0.35982322655633381</v>
      </c>
      <c r="BR35" s="81">
        <f>SUMPRODUCT(BR4:BR33*BZ4:BZ33)</f>
        <v>0.35755375065830031</v>
      </c>
      <c r="BS35" s="81">
        <f>SUMPRODUCT(BS4:BS33*BZ4:BZ33)</f>
        <v>0.35989616564961324</v>
      </c>
      <c r="BT35" s="81">
        <f>SUMPRODUCT(BT4:BT33*BZ4:BZ33)</f>
        <v>0.38036342691591241</v>
      </c>
      <c r="BU35" s="81">
        <f>SUMPRODUCT(BU4:BU33*BZ4:BZ33)</f>
        <v>0.35820256592346739</v>
      </c>
      <c r="BV35" s="81">
        <f>SUMPRODUCT(BV4:BV33*BZ4:BZ33)</f>
        <v>0.36207933431816308</v>
      </c>
      <c r="BW35" s="81">
        <f>SUMPRODUCT(BW4:BW33*BZ4:BZ33)</f>
        <v>0.36401046137384097</v>
      </c>
      <c r="BX35" s="81"/>
      <c r="BY35" s="81"/>
      <c r="BZ35" s="81"/>
      <c r="CB35" s="81"/>
    </row>
  </sheetData>
  <mergeCells count="13">
    <mergeCell ref="A28:A33"/>
    <mergeCell ref="BE2:BM2"/>
    <mergeCell ref="BN2:BW2"/>
    <mergeCell ref="A4:A6"/>
    <mergeCell ref="A7:A12"/>
    <mergeCell ref="A13:A17"/>
    <mergeCell ref="A20:A27"/>
    <mergeCell ref="D2:N2"/>
    <mergeCell ref="O2:U2"/>
    <mergeCell ref="V2:W2"/>
    <mergeCell ref="X2:AH2"/>
    <mergeCell ref="AI2:AP2"/>
    <mergeCell ref="AQ2:BD2"/>
  </mergeCells>
  <phoneticPr fontId="1" type="noConversion"/>
  <pageMargins left="0.7" right="0.7" top="0.75" bottom="0.75" header="0.3" footer="0.3"/>
  <legacyDrawing r:id="rId1"/>
  <oleObjects>
    <oleObject progId="Equation.KSEE3" shapeId="13313" r:id="rId2"/>
  </oleObjects>
</worksheet>
</file>

<file path=xl/worksheets/sheet15.xml><?xml version="1.0" encoding="utf-8"?>
<worksheet xmlns="http://schemas.openxmlformats.org/spreadsheetml/2006/main" xmlns:r="http://schemas.openxmlformats.org/officeDocument/2006/relationships">
  <dimension ref="A2:BZ56"/>
  <sheetViews>
    <sheetView workbookViewId="0">
      <selection activeCell="B8" sqref="B8"/>
    </sheetView>
  </sheetViews>
  <sheetFormatPr defaultRowHeight="13.5"/>
  <cols>
    <col min="1" max="1" width="12.25" customWidth="1"/>
    <col min="2" max="2" width="34.75" customWidth="1"/>
  </cols>
  <sheetData>
    <row r="2" spans="1:78">
      <c r="C2" s="107" t="s">
        <v>235</v>
      </c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 t="s">
        <v>236</v>
      </c>
      <c r="O2" s="107"/>
      <c r="P2" s="107"/>
      <c r="Q2" s="107"/>
      <c r="R2" s="107"/>
      <c r="S2" s="107"/>
      <c r="T2" s="107"/>
      <c r="U2" s="107" t="s">
        <v>237</v>
      </c>
      <c r="V2" s="107"/>
      <c r="W2" s="107" t="s">
        <v>238</v>
      </c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 t="s">
        <v>239</v>
      </c>
      <c r="AI2" s="107"/>
      <c r="AJ2" s="107"/>
      <c r="AK2" s="107"/>
      <c r="AL2" s="107"/>
      <c r="AM2" s="107"/>
      <c r="AN2" s="107"/>
      <c r="AO2" s="107"/>
      <c r="AP2" s="107" t="s">
        <v>240</v>
      </c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 t="s">
        <v>241</v>
      </c>
      <c r="BE2" s="107"/>
      <c r="BF2" s="107"/>
      <c r="BG2" s="107"/>
      <c r="BH2" s="107"/>
      <c r="BI2" s="107"/>
      <c r="BJ2" s="107"/>
      <c r="BK2" s="107"/>
      <c r="BL2" s="107"/>
      <c r="BM2" s="107" t="s">
        <v>242</v>
      </c>
      <c r="BN2" s="107"/>
      <c r="BO2" s="107"/>
      <c r="BP2" s="107"/>
      <c r="BQ2" s="107"/>
      <c r="BR2" s="107"/>
      <c r="BS2" s="107"/>
      <c r="BT2" s="107"/>
      <c r="BU2" s="107"/>
      <c r="BV2" s="107"/>
    </row>
    <row r="3" spans="1:78" ht="16.5">
      <c r="A3" s="91" t="s">
        <v>48</v>
      </c>
      <c r="B3" s="91" t="s">
        <v>49</v>
      </c>
      <c r="C3" s="81" t="s">
        <v>112</v>
      </c>
      <c r="D3" s="81" t="s">
        <v>113</v>
      </c>
      <c r="E3" s="81" t="s">
        <v>114</v>
      </c>
      <c r="F3" s="81" t="s">
        <v>115</v>
      </c>
      <c r="G3" s="81" t="s">
        <v>116</v>
      </c>
      <c r="H3" s="81" t="s">
        <v>117</v>
      </c>
      <c r="I3" s="81" t="s">
        <v>118</v>
      </c>
      <c r="J3" s="81" t="s">
        <v>119</v>
      </c>
      <c r="K3" s="81" t="s">
        <v>120</v>
      </c>
      <c r="L3" s="81" t="s">
        <v>121</v>
      </c>
      <c r="M3" s="81" t="s">
        <v>122</v>
      </c>
      <c r="N3" s="81" t="s">
        <v>123</v>
      </c>
      <c r="O3" s="81" t="s">
        <v>124</v>
      </c>
      <c r="P3" s="81" t="s">
        <v>125</v>
      </c>
      <c r="Q3" s="81" t="s">
        <v>126</v>
      </c>
      <c r="R3" s="81" t="s">
        <v>127</v>
      </c>
      <c r="S3" s="81" t="s">
        <v>128</v>
      </c>
      <c r="T3" s="81" t="s">
        <v>129</v>
      </c>
      <c r="U3" s="81" t="s">
        <v>130</v>
      </c>
      <c r="V3" s="81" t="s">
        <v>131</v>
      </c>
      <c r="W3" s="81" t="s">
        <v>132</v>
      </c>
      <c r="X3" s="81" t="s">
        <v>133</v>
      </c>
      <c r="Y3" s="81" t="s">
        <v>134</v>
      </c>
      <c r="Z3" s="81" t="s">
        <v>135</v>
      </c>
      <c r="AA3" s="81" t="s">
        <v>136</v>
      </c>
      <c r="AB3" s="81" t="s">
        <v>137</v>
      </c>
      <c r="AC3" s="81" t="s">
        <v>138</v>
      </c>
      <c r="AD3" s="81" t="s">
        <v>139</v>
      </c>
      <c r="AE3" s="81" t="s">
        <v>140</v>
      </c>
      <c r="AF3" s="81" t="s">
        <v>141</v>
      </c>
      <c r="AG3" s="81" t="s">
        <v>142</v>
      </c>
      <c r="AH3" s="81" t="s">
        <v>143</v>
      </c>
      <c r="AI3" s="81" t="s">
        <v>144</v>
      </c>
      <c r="AJ3" s="81" t="s">
        <v>145</v>
      </c>
      <c r="AK3" s="81" t="s">
        <v>146</v>
      </c>
      <c r="AL3" s="81" t="s">
        <v>147</v>
      </c>
      <c r="AM3" s="81" t="s">
        <v>148</v>
      </c>
      <c r="AN3" s="81" t="s">
        <v>143</v>
      </c>
      <c r="AO3" s="81" t="s">
        <v>149</v>
      </c>
      <c r="AP3" s="81" t="s">
        <v>150</v>
      </c>
      <c r="AQ3" s="81" t="s">
        <v>151</v>
      </c>
      <c r="AR3" s="81" t="s">
        <v>152</v>
      </c>
      <c r="AS3" s="81" t="s">
        <v>153</v>
      </c>
      <c r="AT3" s="81" t="s">
        <v>154</v>
      </c>
      <c r="AU3" s="81" t="s">
        <v>155</v>
      </c>
      <c r="AV3" s="81" t="s">
        <v>156</v>
      </c>
      <c r="AW3" s="81" t="s">
        <v>157</v>
      </c>
      <c r="AX3" s="81" t="s">
        <v>158</v>
      </c>
      <c r="AY3" s="81" t="s">
        <v>159</v>
      </c>
      <c r="AZ3" s="81" t="s">
        <v>160</v>
      </c>
      <c r="BA3" s="81" t="s">
        <v>145</v>
      </c>
      <c r="BB3" s="81" t="s">
        <v>161</v>
      </c>
      <c r="BC3" s="81" t="s">
        <v>162</v>
      </c>
      <c r="BD3" s="81" t="s">
        <v>163</v>
      </c>
      <c r="BE3" s="81" t="s">
        <v>164</v>
      </c>
      <c r="BF3" s="81" t="s">
        <v>165</v>
      </c>
      <c r="BG3" s="81" t="s">
        <v>166</v>
      </c>
      <c r="BH3" s="81" t="s">
        <v>167</v>
      </c>
      <c r="BI3" s="81" t="s">
        <v>168</v>
      </c>
      <c r="BJ3" s="81" t="s">
        <v>169</v>
      </c>
      <c r="BK3" s="81" t="s">
        <v>170</v>
      </c>
      <c r="BL3" s="81" t="s">
        <v>171</v>
      </c>
      <c r="BM3" s="81" t="s">
        <v>172</v>
      </c>
      <c r="BN3" s="81" t="s">
        <v>173</v>
      </c>
      <c r="BO3" s="81" t="s">
        <v>174</v>
      </c>
      <c r="BP3" s="81" t="s">
        <v>145</v>
      </c>
      <c r="BQ3" s="81" t="s">
        <v>175</v>
      </c>
      <c r="BR3" s="81" t="s">
        <v>176</v>
      </c>
      <c r="BS3" s="81" t="s">
        <v>177</v>
      </c>
      <c r="BT3" s="81" t="s">
        <v>178</v>
      </c>
      <c r="BU3" s="81" t="s">
        <v>179</v>
      </c>
      <c r="BV3" s="81" t="s">
        <v>180</v>
      </c>
      <c r="BW3" s="81" t="s">
        <v>250</v>
      </c>
      <c r="BX3" s="81" t="s">
        <v>251</v>
      </c>
    </row>
    <row r="4" spans="1:78" ht="14.25" customHeight="1">
      <c r="A4" s="111" t="s">
        <v>106</v>
      </c>
      <c r="B4" s="92" t="s">
        <v>58</v>
      </c>
      <c r="C4">
        <v>0.33355570380253502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0.33355570380253502</v>
      </c>
      <c r="AA4">
        <v>0.33340742387197153</v>
      </c>
      <c r="AB4">
        <v>1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M4">
        <v>1</v>
      </c>
      <c r="AN4">
        <v>1</v>
      </c>
      <c r="AO4">
        <v>0.33355570380253502</v>
      </c>
      <c r="AP4">
        <v>1</v>
      </c>
      <c r="AQ4">
        <v>1</v>
      </c>
      <c r="AR4">
        <v>1</v>
      </c>
      <c r="AS4">
        <v>1</v>
      </c>
      <c r="AT4">
        <v>1</v>
      </c>
      <c r="AU4">
        <v>1</v>
      </c>
      <c r="AV4">
        <v>1</v>
      </c>
      <c r="AW4">
        <v>1</v>
      </c>
      <c r="AX4">
        <v>1</v>
      </c>
      <c r="AY4">
        <v>1</v>
      </c>
      <c r="AZ4">
        <v>1</v>
      </c>
      <c r="BA4">
        <v>1</v>
      </c>
      <c r="BB4">
        <v>1</v>
      </c>
      <c r="BC4">
        <v>1</v>
      </c>
      <c r="BD4">
        <v>1</v>
      </c>
      <c r="BE4">
        <v>0.33355570380253502</v>
      </c>
      <c r="BF4">
        <v>1</v>
      </c>
      <c r="BG4">
        <v>0.33355570380253502</v>
      </c>
      <c r="BH4">
        <v>1</v>
      </c>
      <c r="BI4">
        <v>1</v>
      </c>
      <c r="BJ4">
        <v>1</v>
      </c>
      <c r="BK4">
        <v>1</v>
      </c>
      <c r="BL4">
        <v>1</v>
      </c>
      <c r="BM4">
        <v>1</v>
      </c>
      <c r="BN4">
        <v>1</v>
      </c>
      <c r="BO4">
        <v>1</v>
      </c>
      <c r="BP4">
        <v>1</v>
      </c>
      <c r="BQ4">
        <v>1</v>
      </c>
      <c r="BR4">
        <v>1</v>
      </c>
      <c r="BS4">
        <v>1</v>
      </c>
      <c r="BT4">
        <v>1</v>
      </c>
      <c r="BU4">
        <v>1</v>
      </c>
      <c r="BV4">
        <v>0.33355570380253502</v>
      </c>
      <c r="BY4" s="81">
        <v>9.3399682471562899E-4</v>
      </c>
    </row>
    <row r="5" spans="1:78" ht="14.25">
      <c r="A5" s="111"/>
      <c r="B5" s="92" t="s">
        <v>59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0.33355570380253502</v>
      </c>
      <c r="P5">
        <v>1</v>
      </c>
      <c r="Q5">
        <v>0.33355570380253502</v>
      </c>
      <c r="R5">
        <v>1</v>
      </c>
      <c r="S5">
        <v>1</v>
      </c>
      <c r="T5">
        <v>0.33344448149383127</v>
      </c>
      <c r="U5">
        <v>1</v>
      </c>
      <c r="V5">
        <v>0.33355570380253502</v>
      </c>
      <c r="W5">
        <v>1</v>
      </c>
      <c r="X5">
        <v>1</v>
      </c>
      <c r="Y5">
        <v>1</v>
      </c>
      <c r="Z5">
        <v>1</v>
      </c>
      <c r="AA5">
        <v>1</v>
      </c>
      <c r="AB5">
        <v>0.33355570380253502</v>
      </c>
      <c r="AC5">
        <v>1</v>
      </c>
      <c r="AD5">
        <v>0.33344448149383127</v>
      </c>
      <c r="AE5">
        <v>1</v>
      </c>
      <c r="AF5">
        <v>0.33355570380253502</v>
      </c>
      <c r="AG5">
        <v>1</v>
      </c>
      <c r="AH5">
        <v>1</v>
      </c>
      <c r="AI5">
        <v>1</v>
      </c>
      <c r="AJ5">
        <v>0.33337778370449395</v>
      </c>
      <c r="AK5">
        <v>1</v>
      </c>
      <c r="AL5">
        <v>1</v>
      </c>
      <c r="AM5">
        <v>0.333370374486054</v>
      </c>
      <c r="AN5">
        <v>0.33344448149383127</v>
      </c>
      <c r="AO5">
        <v>1</v>
      </c>
      <c r="AP5">
        <v>1</v>
      </c>
      <c r="AQ5">
        <v>1</v>
      </c>
      <c r="AR5">
        <v>1</v>
      </c>
      <c r="AS5">
        <v>1</v>
      </c>
      <c r="AT5">
        <v>1</v>
      </c>
      <c r="AU5">
        <v>1</v>
      </c>
      <c r="AV5">
        <v>1</v>
      </c>
      <c r="AW5">
        <v>1</v>
      </c>
      <c r="AX5">
        <v>1</v>
      </c>
      <c r="AY5">
        <v>1</v>
      </c>
      <c r="AZ5">
        <v>1</v>
      </c>
      <c r="BA5">
        <v>1</v>
      </c>
      <c r="BB5">
        <v>1</v>
      </c>
      <c r="BC5">
        <v>1</v>
      </c>
      <c r="BD5">
        <v>1</v>
      </c>
      <c r="BE5">
        <v>1</v>
      </c>
      <c r="BF5">
        <v>0.33355570380253502</v>
      </c>
      <c r="BG5">
        <v>0.33344448149383127</v>
      </c>
      <c r="BH5">
        <v>1</v>
      </c>
      <c r="BI5">
        <v>0.33355570380253502</v>
      </c>
      <c r="BJ5">
        <v>0.33355570380253502</v>
      </c>
      <c r="BK5">
        <v>1</v>
      </c>
      <c r="BL5">
        <v>0.33344448149383127</v>
      </c>
      <c r="BM5">
        <v>1</v>
      </c>
      <c r="BN5">
        <v>1</v>
      </c>
      <c r="BO5">
        <v>1</v>
      </c>
      <c r="BP5">
        <v>1</v>
      </c>
      <c r="BQ5">
        <v>0.33355570380253502</v>
      </c>
      <c r="BR5">
        <v>1</v>
      </c>
      <c r="BS5">
        <v>1</v>
      </c>
      <c r="BT5">
        <v>1</v>
      </c>
      <c r="BU5">
        <v>1</v>
      </c>
      <c r="BV5">
        <v>1</v>
      </c>
      <c r="BY5" s="81">
        <v>1.3204872556697189E-3</v>
      </c>
    </row>
    <row r="6" spans="1:78" ht="14.25">
      <c r="A6" s="111"/>
      <c r="B6" s="92" t="s">
        <v>60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0.5</v>
      </c>
      <c r="R6">
        <v>1</v>
      </c>
      <c r="S6">
        <v>1</v>
      </c>
      <c r="T6">
        <v>0.5</v>
      </c>
      <c r="U6">
        <v>1</v>
      </c>
      <c r="V6">
        <v>1</v>
      </c>
      <c r="W6">
        <v>0.42857142857142855</v>
      </c>
      <c r="X6">
        <v>1</v>
      </c>
      <c r="Y6">
        <v>1</v>
      </c>
      <c r="Z6">
        <v>0.42857142857142855</v>
      </c>
      <c r="AA6">
        <v>0.42857142857142855</v>
      </c>
      <c r="AB6">
        <v>1</v>
      </c>
      <c r="AC6">
        <v>0.5</v>
      </c>
      <c r="AD6">
        <v>1</v>
      </c>
      <c r="AE6">
        <v>0.5</v>
      </c>
      <c r="AF6">
        <v>0.5</v>
      </c>
      <c r="AG6">
        <v>1</v>
      </c>
      <c r="AH6">
        <v>0.5</v>
      </c>
      <c r="AI6">
        <v>1</v>
      </c>
      <c r="AJ6">
        <v>0.5</v>
      </c>
      <c r="AK6">
        <v>1</v>
      </c>
      <c r="AL6">
        <v>0.5</v>
      </c>
      <c r="AM6">
        <v>1</v>
      </c>
      <c r="AN6">
        <v>0.42857142857142855</v>
      </c>
      <c r="AO6">
        <v>1</v>
      </c>
      <c r="AP6">
        <v>0.5</v>
      </c>
      <c r="AQ6">
        <v>0.5</v>
      </c>
      <c r="AR6">
        <v>0.5</v>
      </c>
      <c r="AS6">
        <v>0.5</v>
      </c>
      <c r="AT6">
        <v>0.5</v>
      </c>
      <c r="AU6">
        <v>0.5</v>
      </c>
      <c r="AV6">
        <v>0.42857142857142855</v>
      </c>
      <c r="AW6">
        <v>0.42857142857142855</v>
      </c>
      <c r="AX6">
        <v>0.5</v>
      </c>
      <c r="AY6">
        <v>0.5</v>
      </c>
      <c r="AZ6">
        <v>0.5</v>
      </c>
      <c r="BA6">
        <v>0.42857142857142855</v>
      </c>
      <c r="BB6">
        <v>0.5</v>
      </c>
      <c r="BC6">
        <v>0.5</v>
      </c>
      <c r="BD6">
        <v>1</v>
      </c>
      <c r="BE6">
        <v>0.5</v>
      </c>
      <c r="BF6">
        <v>1</v>
      </c>
      <c r="BG6">
        <v>0.5</v>
      </c>
      <c r="BH6">
        <v>1</v>
      </c>
      <c r="BI6">
        <v>0.5</v>
      </c>
      <c r="BJ6">
        <v>0.42857142857142855</v>
      </c>
      <c r="BK6">
        <v>1</v>
      </c>
      <c r="BL6">
        <v>0.5</v>
      </c>
      <c r="BM6">
        <v>1</v>
      </c>
      <c r="BN6">
        <v>1</v>
      </c>
      <c r="BO6">
        <v>1</v>
      </c>
      <c r="BP6">
        <v>0.4</v>
      </c>
      <c r="BQ6">
        <v>0.5</v>
      </c>
      <c r="BR6">
        <v>1</v>
      </c>
      <c r="BS6">
        <v>1</v>
      </c>
      <c r="BT6">
        <v>1</v>
      </c>
      <c r="BU6">
        <v>1</v>
      </c>
      <c r="BV6">
        <v>0.42857142857142855</v>
      </c>
      <c r="BY6" s="81">
        <v>3.0392384520203887E-3</v>
      </c>
    </row>
    <row r="7" spans="1:78">
      <c r="B7" s="81" t="s">
        <v>247</v>
      </c>
      <c r="C7">
        <f>AVERAGE(C4:C6)</f>
        <v>0.77785190126751169</v>
      </c>
      <c r="D7">
        <f t="shared" ref="D7:BO7" si="0">AVERAGE(D4:D6)</f>
        <v>1</v>
      </c>
      <c r="E7">
        <f t="shared" si="0"/>
        <v>1</v>
      </c>
      <c r="F7">
        <f t="shared" si="0"/>
        <v>1</v>
      </c>
      <c r="G7">
        <f t="shared" si="0"/>
        <v>1</v>
      </c>
      <c r="H7">
        <f t="shared" si="0"/>
        <v>1</v>
      </c>
      <c r="I7">
        <f t="shared" si="0"/>
        <v>1</v>
      </c>
      <c r="J7">
        <f t="shared" si="0"/>
        <v>1</v>
      </c>
      <c r="K7">
        <f t="shared" si="0"/>
        <v>1</v>
      </c>
      <c r="L7">
        <f t="shared" si="0"/>
        <v>1</v>
      </c>
      <c r="M7">
        <f t="shared" si="0"/>
        <v>1</v>
      </c>
      <c r="N7">
        <f t="shared" si="0"/>
        <v>1</v>
      </c>
      <c r="O7">
        <f t="shared" si="0"/>
        <v>0.77785190126751169</v>
      </c>
      <c r="P7">
        <f t="shared" si="0"/>
        <v>1</v>
      </c>
      <c r="Q7">
        <f t="shared" si="0"/>
        <v>0.61118523460084495</v>
      </c>
      <c r="R7">
        <f t="shared" si="0"/>
        <v>1</v>
      </c>
      <c r="S7">
        <f t="shared" si="0"/>
        <v>1</v>
      </c>
      <c r="T7">
        <f t="shared" si="0"/>
        <v>0.61114816049794374</v>
      </c>
      <c r="U7">
        <f t="shared" si="0"/>
        <v>1</v>
      </c>
      <c r="V7">
        <f t="shared" si="0"/>
        <v>0.77785190126751169</v>
      </c>
      <c r="W7">
        <f t="shared" si="0"/>
        <v>0.80952380952380942</v>
      </c>
      <c r="X7">
        <f t="shared" si="0"/>
        <v>1</v>
      </c>
      <c r="Y7">
        <f t="shared" si="0"/>
        <v>1</v>
      </c>
      <c r="Z7">
        <f t="shared" si="0"/>
        <v>0.58737571079132123</v>
      </c>
      <c r="AA7">
        <f t="shared" si="0"/>
        <v>0.58732628414780008</v>
      </c>
      <c r="AB7">
        <f t="shared" si="0"/>
        <v>0.77785190126751169</v>
      </c>
      <c r="AC7">
        <f t="shared" si="0"/>
        <v>0.83333333333333337</v>
      </c>
      <c r="AD7">
        <f t="shared" si="0"/>
        <v>0.77781482716461048</v>
      </c>
      <c r="AE7">
        <f t="shared" si="0"/>
        <v>0.83333333333333337</v>
      </c>
      <c r="AF7">
        <f t="shared" si="0"/>
        <v>0.61118523460084495</v>
      </c>
      <c r="AG7">
        <f t="shared" si="0"/>
        <v>1</v>
      </c>
      <c r="AH7">
        <f t="shared" si="0"/>
        <v>0.83333333333333337</v>
      </c>
      <c r="AI7">
        <f t="shared" si="0"/>
        <v>1</v>
      </c>
      <c r="AJ7">
        <f t="shared" si="0"/>
        <v>0.611125927901498</v>
      </c>
      <c r="AK7">
        <f t="shared" si="0"/>
        <v>1</v>
      </c>
      <c r="AL7">
        <f t="shared" si="0"/>
        <v>0.83333333333333337</v>
      </c>
      <c r="AM7">
        <f t="shared" si="0"/>
        <v>0.7777901248286847</v>
      </c>
      <c r="AN7">
        <f t="shared" si="0"/>
        <v>0.58733863668842001</v>
      </c>
      <c r="AO7">
        <f t="shared" si="0"/>
        <v>0.77785190126751169</v>
      </c>
      <c r="AP7">
        <f t="shared" si="0"/>
        <v>0.83333333333333337</v>
      </c>
      <c r="AQ7">
        <f t="shared" si="0"/>
        <v>0.83333333333333337</v>
      </c>
      <c r="AR7">
        <f t="shared" si="0"/>
        <v>0.83333333333333337</v>
      </c>
      <c r="AS7">
        <f t="shared" si="0"/>
        <v>0.83333333333333337</v>
      </c>
      <c r="AT7">
        <f t="shared" si="0"/>
        <v>0.83333333333333337</v>
      </c>
      <c r="AU7">
        <f t="shared" si="0"/>
        <v>0.83333333333333337</v>
      </c>
      <c r="AV7">
        <f t="shared" si="0"/>
        <v>0.80952380952380942</v>
      </c>
      <c r="AW7">
        <f t="shared" si="0"/>
        <v>0.80952380952380942</v>
      </c>
      <c r="AX7">
        <f t="shared" si="0"/>
        <v>0.83333333333333337</v>
      </c>
      <c r="AY7">
        <f t="shared" si="0"/>
        <v>0.83333333333333337</v>
      </c>
      <c r="AZ7">
        <f t="shared" si="0"/>
        <v>0.83333333333333337</v>
      </c>
      <c r="BA7">
        <f t="shared" si="0"/>
        <v>0.80952380952380942</v>
      </c>
      <c r="BB7">
        <f t="shared" si="0"/>
        <v>0.83333333333333337</v>
      </c>
      <c r="BC7">
        <f t="shared" si="0"/>
        <v>0.83333333333333337</v>
      </c>
      <c r="BD7">
        <f t="shared" si="0"/>
        <v>1</v>
      </c>
      <c r="BE7">
        <f t="shared" si="0"/>
        <v>0.61118523460084495</v>
      </c>
      <c r="BF7">
        <f t="shared" si="0"/>
        <v>0.77785190126751169</v>
      </c>
      <c r="BG7">
        <f t="shared" si="0"/>
        <v>0.38900006176545543</v>
      </c>
      <c r="BH7">
        <f t="shared" si="0"/>
        <v>1</v>
      </c>
      <c r="BI7">
        <f t="shared" si="0"/>
        <v>0.61118523460084495</v>
      </c>
      <c r="BJ7">
        <f t="shared" si="0"/>
        <v>0.58737571079132123</v>
      </c>
      <c r="BK7">
        <f t="shared" si="0"/>
        <v>1</v>
      </c>
      <c r="BL7">
        <f t="shared" si="0"/>
        <v>0.61114816049794374</v>
      </c>
      <c r="BM7">
        <f t="shared" si="0"/>
        <v>1</v>
      </c>
      <c r="BN7">
        <f t="shared" si="0"/>
        <v>1</v>
      </c>
      <c r="BO7">
        <f t="shared" si="0"/>
        <v>1</v>
      </c>
      <c r="BP7">
        <f t="shared" ref="BP7:BV7" si="1">AVERAGE(BP4:BP6)</f>
        <v>0.79999999999999993</v>
      </c>
      <c r="BQ7">
        <f t="shared" si="1"/>
        <v>0.61118523460084495</v>
      </c>
      <c r="BR7">
        <f t="shared" si="1"/>
        <v>1</v>
      </c>
      <c r="BS7">
        <f t="shared" si="1"/>
        <v>1</v>
      </c>
      <c r="BT7">
        <f t="shared" si="1"/>
        <v>1</v>
      </c>
      <c r="BU7">
        <f t="shared" si="1"/>
        <v>1</v>
      </c>
      <c r="BV7">
        <f t="shared" si="1"/>
        <v>0.58737571079132123</v>
      </c>
      <c r="BW7">
        <f>MAX(C7:BV7)</f>
        <v>1</v>
      </c>
      <c r="BX7">
        <f>MIN(C7:BV7)</f>
        <v>0.38900006176545543</v>
      </c>
      <c r="BY7" s="81" t="s">
        <v>41</v>
      </c>
      <c r="BZ7">
        <f>SUM(BY4:BY6)</f>
        <v>5.2937225324057365E-3</v>
      </c>
    </row>
    <row r="8" spans="1:78" s="81" customFormat="1">
      <c r="B8" s="81" t="s">
        <v>248</v>
      </c>
      <c r="C8" s="81">
        <f>(C4*0.000934+C5*0.00132+C6*0.003039)/0.005294</f>
        <v>0.88223291034219253</v>
      </c>
      <c r="D8" s="81">
        <f t="shared" ref="D8:BO8" si="2">(D4*0.000934+D5*0.00132+D6*0.003039)/0.005294</f>
        <v>0.99981110691348696</v>
      </c>
      <c r="E8" s="81">
        <f t="shared" si="2"/>
        <v>0.99981110691348696</v>
      </c>
      <c r="F8" s="81">
        <f t="shared" si="2"/>
        <v>0.99981110691348696</v>
      </c>
      <c r="G8" s="81">
        <f t="shared" si="2"/>
        <v>0.99981110691348696</v>
      </c>
      <c r="H8" s="81">
        <f t="shared" si="2"/>
        <v>0.99981110691348696</v>
      </c>
      <c r="I8" s="81">
        <f t="shared" si="2"/>
        <v>0.99981110691348696</v>
      </c>
      <c r="J8" s="81">
        <f t="shared" si="2"/>
        <v>0.99981110691348696</v>
      </c>
      <c r="K8" s="81">
        <f t="shared" si="2"/>
        <v>0.99981110691348696</v>
      </c>
      <c r="L8" s="81">
        <f t="shared" si="2"/>
        <v>0.99981110691348696</v>
      </c>
      <c r="M8" s="81">
        <f t="shared" si="2"/>
        <v>0.99981110691348696</v>
      </c>
      <c r="N8" s="81">
        <f t="shared" si="2"/>
        <v>0.99981110691348696</v>
      </c>
      <c r="O8" s="81">
        <f t="shared" si="2"/>
        <v>0.83364063638446284</v>
      </c>
      <c r="P8" s="81">
        <f t="shared" si="2"/>
        <v>0.99981110691348696</v>
      </c>
      <c r="Q8" s="81">
        <f t="shared" si="2"/>
        <v>0.54661759142790822</v>
      </c>
      <c r="R8" s="81">
        <f t="shared" si="2"/>
        <v>0.99981110691348696</v>
      </c>
      <c r="S8" s="81">
        <f t="shared" si="2"/>
        <v>0.99981110691348696</v>
      </c>
      <c r="T8" s="81">
        <f t="shared" si="2"/>
        <v>0.54658985938267046</v>
      </c>
      <c r="U8" s="81">
        <f t="shared" si="2"/>
        <v>0.99981110691348696</v>
      </c>
      <c r="V8" s="81">
        <f t="shared" si="2"/>
        <v>0.83364063638446284</v>
      </c>
      <c r="W8" s="81">
        <f t="shared" si="2"/>
        <v>0.67178476982028168</v>
      </c>
      <c r="X8" s="81">
        <f t="shared" si="2"/>
        <v>0.99981110691348696</v>
      </c>
      <c r="Y8" s="81">
        <f t="shared" si="2"/>
        <v>0.99981110691348696</v>
      </c>
      <c r="Z8" s="81">
        <f t="shared" si="2"/>
        <v>0.55420657324898737</v>
      </c>
      <c r="AA8" s="81">
        <f t="shared" si="2"/>
        <v>0.55418041279278296</v>
      </c>
      <c r="AB8" s="81">
        <f t="shared" si="2"/>
        <v>0.83364063638446284</v>
      </c>
      <c r="AC8" s="81">
        <f t="shared" si="2"/>
        <v>0.71278806195693234</v>
      </c>
      <c r="AD8" s="81">
        <f t="shared" si="2"/>
        <v>0.83361290433922508</v>
      </c>
      <c r="AE8" s="81">
        <f t="shared" si="2"/>
        <v>0.71278806195693234</v>
      </c>
      <c r="AF8" s="81">
        <f t="shared" si="2"/>
        <v>0.54661759142790822</v>
      </c>
      <c r="AG8" s="81">
        <f t="shared" si="2"/>
        <v>0.99981110691348696</v>
      </c>
      <c r="AH8" s="81">
        <f t="shared" si="2"/>
        <v>0.71278806195693234</v>
      </c>
      <c r="AI8" s="81">
        <f t="shared" si="2"/>
        <v>0.99981110691348696</v>
      </c>
      <c r="AJ8" s="81">
        <f t="shared" si="2"/>
        <v>0.54657322903096561</v>
      </c>
      <c r="AK8" s="81">
        <f t="shared" si="2"/>
        <v>0.99981110691348696</v>
      </c>
      <c r="AL8" s="81">
        <f t="shared" si="2"/>
        <v>0.71278806195693234</v>
      </c>
      <c r="AM8" s="81">
        <f t="shared" si="2"/>
        <v>0.83359442658133576</v>
      </c>
      <c r="AN8" s="81">
        <f t="shared" si="2"/>
        <v>0.5055865672460198</v>
      </c>
      <c r="AO8" s="81">
        <f t="shared" si="2"/>
        <v>0.88223291034219253</v>
      </c>
      <c r="AP8" s="81">
        <f t="shared" si="2"/>
        <v>0.71278806195693234</v>
      </c>
      <c r="AQ8" s="81">
        <f t="shared" si="2"/>
        <v>0.71278806195693234</v>
      </c>
      <c r="AR8" s="81">
        <f t="shared" si="2"/>
        <v>0.71278806195693234</v>
      </c>
      <c r="AS8" s="81">
        <f t="shared" si="2"/>
        <v>0.71278806195693234</v>
      </c>
      <c r="AT8" s="81">
        <f t="shared" si="2"/>
        <v>0.71278806195693234</v>
      </c>
      <c r="AU8" s="81">
        <f t="shared" si="2"/>
        <v>0.71278806195693234</v>
      </c>
      <c r="AV8" s="81">
        <f t="shared" si="2"/>
        <v>0.67178476982028168</v>
      </c>
      <c r="AW8" s="81">
        <f t="shared" si="2"/>
        <v>0.67178476982028168</v>
      </c>
      <c r="AX8" s="81">
        <f t="shared" si="2"/>
        <v>0.71278806195693234</v>
      </c>
      <c r="AY8" s="81">
        <f t="shared" si="2"/>
        <v>0.71278806195693234</v>
      </c>
      <c r="AZ8" s="81">
        <f t="shared" si="2"/>
        <v>0.71278806195693234</v>
      </c>
      <c r="BA8" s="81">
        <f t="shared" si="2"/>
        <v>0.67178476982028168</v>
      </c>
      <c r="BB8" s="81">
        <f t="shared" si="2"/>
        <v>0.71278806195693234</v>
      </c>
      <c r="BC8" s="81">
        <f t="shared" si="2"/>
        <v>0.71278806195693234</v>
      </c>
      <c r="BD8" s="81">
        <f t="shared" si="2"/>
        <v>0.99981110691348696</v>
      </c>
      <c r="BE8" s="81">
        <f t="shared" si="2"/>
        <v>0.59520986538563792</v>
      </c>
      <c r="BF8" s="81">
        <f t="shared" si="2"/>
        <v>0.83364063638446284</v>
      </c>
      <c r="BG8" s="81">
        <f t="shared" si="2"/>
        <v>0.42901166281137609</v>
      </c>
      <c r="BH8" s="81">
        <f t="shared" si="2"/>
        <v>0.99981110691348696</v>
      </c>
      <c r="BI8" s="81">
        <f t="shared" si="2"/>
        <v>0.54661759142790822</v>
      </c>
      <c r="BJ8" s="81">
        <f t="shared" si="2"/>
        <v>0.50561429929125756</v>
      </c>
      <c r="BK8" s="81">
        <f t="shared" si="2"/>
        <v>0.99981110691348696</v>
      </c>
      <c r="BL8" s="81">
        <f t="shared" si="2"/>
        <v>0.54658985938267046</v>
      </c>
      <c r="BM8" s="81">
        <f t="shared" si="2"/>
        <v>0.99981110691348696</v>
      </c>
      <c r="BN8" s="81">
        <f t="shared" si="2"/>
        <v>0.99981110691348696</v>
      </c>
      <c r="BO8" s="81">
        <f t="shared" si="2"/>
        <v>0.99981110691348696</v>
      </c>
      <c r="BP8" s="81">
        <f t="shared" ref="BP8:BV8" si="3">(BP4*0.000934+BP5*0.00132+BP6*0.003039)/0.005294</f>
        <v>0.65538345296562139</v>
      </c>
      <c r="BQ8" s="81">
        <f t="shared" si="3"/>
        <v>0.54661759142790822</v>
      </c>
      <c r="BR8" s="81">
        <f t="shared" si="3"/>
        <v>0.99981110691348696</v>
      </c>
      <c r="BS8" s="81">
        <f t="shared" si="3"/>
        <v>0.99981110691348696</v>
      </c>
      <c r="BT8" s="81">
        <f t="shared" si="3"/>
        <v>0.99981110691348696</v>
      </c>
      <c r="BU8" s="81">
        <f t="shared" si="3"/>
        <v>0.99981110691348696</v>
      </c>
      <c r="BV8" s="81">
        <f t="shared" si="3"/>
        <v>0.55420657324898737</v>
      </c>
      <c r="BW8" s="81">
        <f>MAX(C8:BV8)</f>
        <v>0.99981110691348696</v>
      </c>
      <c r="BX8" s="81">
        <f>MIN(C8:BV8)</f>
        <v>0.42901166281137609</v>
      </c>
    </row>
    <row r="10" spans="1:78" ht="28.5" customHeight="1">
      <c r="A10" s="111" t="s">
        <v>105</v>
      </c>
      <c r="B10" s="92" t="s">
        <v>61</v>
      </c>
      <c r="C10">
        <v>1</v>
      </c>
      <c r="D10">
        <v>1</v>
      </c>
      <c r="E10">
        <v>1</v>
      </c>
      <c r="F10">
        <v>1</v>
      </c>
      <c r="G10">
        <v>1</v>
      </c>
      <c r="H10">
        <v>0.33355570380253502</v>
      </c>
      <c r="I10">
        <v>0.33355570380253502</v>
      </c>
      <c r="J10">
        <v>1</v>
      </c>
      <c r="K10">
        <v>1</v>
      </c>
      <c r="L10">
        <v>1</v>
      </c>
      <c r="M10">
        <v>1</v>
      </c>
      <c r="N10">
        <v>0.33355570380253502</v>
      </c>
      <c r="O10">
        <v>0.33355570380253502</v>
      </c>
      <c r="P10">
        <v>0.33355570380253502</v>
      </c>
      <c r="Q10">
        <v>0.33355570380253502</v>
      </c>
      <c r="R10">
        <v>0.33355570380253502</v>
      </c>
      <c r="S10">
        <v>0.33355570380253502</v>
      </c>
      <c r="T10">
        <v>0.33355570380253502</v>
      </c>
      <c r="U10">
        <v>0.33355570380253502</v>
      </c>
      <c r="V10">
        <v>0.33355570380253502</v>
      </c>
      <c r="W10">
        <v>1</v>
      </c>
      <c r="X10">
        <v>1</v>
      </c>
      <c r="Y10">
        <v>0.33355570380253502</v>
      </c>
      <c r="Z10">
        <v>1</v>
      </c>
      <c r="AA10">
        <v>1</v>
      </c>
      <c r="AB10">
        <v>1</v>
      </c>
      <c r="AC10">
        <v>1</v>
      </c>
      <c r="AD10">
        <v>1</v>
      </c>
      <c r="AE10">
        <v>0.33355570380253502</v>
      </c>
      <c r="AF10">
        <v>1</v>
      </c>
      <c r="AG10">
        <v>0.33355570380253502</v>
      </c>
      <c r="AH10">
        <v>1</v>
      </c>
      <c r="AI10">
        <v>1</v>
      </c>
      <c r="AJ10">
        <v>1</v>
      </c>
      <c r="AK10">
        <v>1</v>
      </c>
      <c r="AL10">
        <v>1</v>
      </c>
      <c r="AM10">
        <v>1</v>
      </c>
      <c r="AN10">
        <v>1</v>
      </c>
      <c r="AO10">
        <v>1</v>
      </c>
      <c r="AP10">
        <v>0.33355570380253502</v>
      </c>
      <c r="AQ10">
        <v>0.33355570380253502</v>
      </c>
      <c r="AR10">
        <v>0.33355570380253502</v>
      </c>
      <c r="AS10">
        <v>0.33355570380253502</v>
      </c>
      <c r="AT10">
        <v>0.33355570380253502</v>
      </c>
      <c r="AU10">
        <v>0.33355570380253502</v>
      </c>
      <c r="AV10">
        <v>0.33355570380253502</v>
      </c>
      <c r="AW10">
        <v>0.33355570380253502</v>
      </c>
      <c r="AX10">
        <v>0.33355570380253502</v>
      </c>
      <c r="AY10">
        <v>0.33355570380253502</v>
      </c>
      <c r="AZ10">
        <v>0.33355570380253502</v>
      </c>
      <c r="BA10">
        <v>0.33355570380253502</v>
      </c>
      <c r="BB10">
        <v>0.33355570380253502</v>
      </c>
      <c r="BC10">
        <v>0.33355570380253502</v>
      </c>
      <c r="BD10">
        <v>1</v>
      </c>
      <c r="BE10">
        <v>0.33355570380253502</v>
      </c>
      <c r="BF10">
        <v>1</v>
      </c>
      <c r="BG10">
        <v>0.33355570380253502</v>
      </c>
      <c r="BH10">
        <v>1</v>
      </c>
      <c r="BI10">
        <v>0.33355570380253502</v>
      </c>
      <c r="BJ10">
        <v>1</v>
      </c>
      <c r="BK10">
        <v>0.33355570380253502</v>
      </c>
      <c r="BL10">
        <v>0.33355570380253502</v>
      </c>
      <c r="BM10">
        <v>0.33355570380253502</v>
      </c>
      <c r="BN10">
        <v>0.33355570380253502</v>
      </c>
      <c r="BO10">
        <v>0.33355570380253502</v>
      </c>
      <c r="BP10">
        <v>0.33355570380253502</v>
      </c>
      <c r="BQ10">
        <v>0.33355570380253502</v>
      </c>
      <c r="BR10">
        <v>0.33355570380253502</v>
      </c>
      <c r="BS10">
        <v>0.33355570380253502</v>
      </c>
      <c r="BT10">
        <v>0.33355570380253502</v>
      </c>
      <c r="BU10">
        <v>0.33355570380253502</v>
      </c>
      <c r="BV10">
        <v>0.33355570380253502</v>
      </c>
      <c r="BY10" s="81">
        <v>4.4592935317671577E-2</v>
      </c>
    </row>
    <row r="11" spans="1:78" ht="14.25">
      <c r="A11" s="111"/>
      <c r="B11" s="92" t="s">
        <v>62</v>
      </c>
      <c r="C11">
        <v>0.34883720930232559</v>
      </c>
      <c r="D11">
        <v>0.34090909090909088</v>
      </c>
      <c r="E11">
        <v>0.34090909090909088</v>
      </c>
      <c r="F11">
        <v>0.34090909090909088</v>
      </c>
      <c r="G11">
        <v>0.34090909090909088</v>
      </c>
      <c r="H11">
        <v>0.34090909090909088</v>
      </c>
      <c r="I11">
        <v>0.34090909090909088</v>
      </c>
      <c r="J11">
        <v>0.34090909090909088</v>
      </c>
      <c r="K11">
        <v>0.33334074090535343</v>
      </c>
      <c r="L11">
        <v>0.34090909090909088</v>
      </c>
      <c r="M11">
        <v>0.34090909090909088</v>
      </c>
      <c r="N11">
        <v>0.35714285714285715</v>
      </c>
      <c r="O11">
        <v>0.35714285714285715</v>
      </c>
      <c r="P11">
        <v>0.35714285714285715</v>
      </c>
      <c r="Q11">
        <v>0.35714285714285715</v>
      </c>
      <c r="R11">
        <v>0.35714285714285715</v>
      </c>
      <c r="S11">
        <v>0.35714285714285715</v>
      </c>
      <c r="T11">
        <v>0.35714285714285715</v>
      </c>
      <c r="U11">
        <v>0.33334074090535343</v>
      </c>
      <c r="V11">
        <v>0.33334074090535343</v>
      </c>
      <c r="W11">
        <v>0.6</v>
      </c>
      <c r="X11">
        <v>0.6</v>
      </c>
      <c r="Y11">
        <v>0.33334074090535343</v>
      </c>
      <c r="Z11">
        <v>0.34883720930232559</v>
      </c>
      <c r="AA11">
        <v>0.34883720930232559</v>
      </c>
      <c r="AB11">
        <v>0.33334074090535343</v>
      </c>
      <c r="AC11">
        <v>0.34883720930232559</v>
      </c>
      <c r="AD11">
        <v>0.33334074090535343</v>
      </c>
      <c r="AE11">
        <v>0.33334074090535343</v>
      </c>
      <c r="AF11">
        <v>0.6</v>
      </c>
      <c r="AG11">
        <v>0.3348214285714286</v>
      </c>
      <c r="AH11">
        <v>0.34482758620689657</v>
      </c>
      <c r="AI11">
        <v>0.34883720930232559</v>
      </c>
      <c r="AJ11">
        <v>0.5</v>
      </c>
      <c r="AK11">
        <v>0.37499999999999994</v>
      </c>
      <c r="AL11">
        <v>0.35714285714285715</v>
      </c>
      <c r="AM11">
        <v>0.79766019675618183</v>
      </c>
      <c r="AN11">
        <v>0.3348214285714286</v>
      </c>
      <c r="AO11">
        <v>0.34090909090909088</v>
      </c>
      <c r="AP11">
        <v>0.33334074090535343</v>
      </c>
      <c r="AQ11">
        <v>0.33334074090535343</v>
      </c>
      <c r="AR11">
        <v>0.33334074090535343</v>
      </c>
      <c r="AS11">
        <v>0.33334074090535343</v>
      </c>
      <c r="AT11">
        <v>0.33334074090535343</v>
      </c>
      <c r="AU11">
        <v>0.33334074090535343</v>
      </c>
      <c r="AV11">
        <v>0.33334074090535343</v>
      </c>
      <c r="AW11">
        <v>0.33334074090535343</v>
      </c>
      <c r="AX11">
        <v>0.33334074090535343</v>
      </c>
      <c r="AY11">
        <v>0.33334074090535343</v>
      </c>
      <c r="AZ11">
        <v>0.33334074090535343</v>
      </c>
      <c r="BA11">
        <v>1</v>
      </c>
      <c r="BB11">
        <v>0.33334074090535343</v>
      </c>
      <c r="BC11">
        <v>0.33334074090535343</v>
      </c>
      <c r="BD11">
        <v>0.33334074090535343</v>
      </c>
      <c r="BE11">
        <v>0.3348214285714286</v>
      </c>
      <c r="BF11">
        <v>0.33334074090535343</v>
      </c>
      <c r="BG11">
        <v>0.33334074090535343</v>
      </c>
      <c r="BH11">
        <v>0.35714285714285715</v>
      </c>
      <c r="BI11">
        <v>0.33334074090535343</v>
      </c>
      <c r="BJ11">
        <v>0.33334074090535343</v>
      </c>
      <c r="BK11">
        <v>0.33334074090535343</v>
      </c>
      <c r="BL11">
        <v>0.33334074090535343</v>
      </c>
      <c r="BM11">
        <v>0.34090909090909088</v>
      </c>
      <c r="BN11">
        <v>0.33783783783783783</v>
      </c>
      <c r="BO11">
        <v>0.33333333333333331</v>
      </c>
      <c r="BP11">
        <v>0.33936651583710409</v>
      </c>
      <c r="BQ11">
        <v>0.33333333333333331</v>
      </c>
      <c r="BR11">
        <v>0.33936651583710409</v>
      </c>
      <c r="BS11">
        <v>0.34883720930232559</v>
      </c>
      <c r="BT11">
        <v>0.33707865168539325</v>
      </c>
      <c r="BU11">
        <v>0.33707865168539325</v>
      </c>
      <c r="BV11">
        <v>0.42857142857142855</v>
      </c>
      <c r="BY11" s="81">
        <v>6.5136114075803719E-2</v>
      </c>
    </row>
    <row r="12" spans="1:78" ht="14.25">
      <c r="A12" s="111"/>
      <c r="B12" s="92" t="s">
        <v>63</v>
      </c>
      <c r="C12">
        <v>0.35135135135135132</v>
      </c>
      <c r="D12">
        <v>0.35135135135135132</v>
      </c>
      <c r="E12">
        <v>0.35135135135135132</v>
      </c>
      <c r="F12">
        <v>0.35135135135135132</v>
      </c>
      <c r="G12">
        <v>0.35135135135135132</v>
      </c>
      <c r="H12">
        <v>0.35135135135135132</v>
      </c>
      <c r="I12">
        <v>0.35135135135135132</v>
      </c>
      <c r="J12">
        <v>0.35135135135135132</v>
      </c>
      <c r="K12">
        <v>0.35135135135135132</v>
      </c>
      <c r="L12">
        <v>0.35135135135135132</v>
      </c>
      <c r="M12">
        <v>0.35135135135135132</v>
      </c>
      <c r="N12">
        <v>0.35135135135135132</v>
      </c>
      <c r="O12">
        <v>0.35135135135135132</v>
      </c>
      <c r="P12">
        <v>0.35135135135135132</v>
      </c>
      <c r="Q12">
        <v>0.35135135135135132</v>
      </c>
      <c r="R12">
        <v>0.35135135135135132</v>
      </c>
      <c r="S12">
        <v>0.35135135135135132</v>
      </c>
      <c r="T12">
        <v>0.37142857142857139</v>
      </c>
      <c r="U12">
        <v>0.33335042822708855</v>
      </c>
      <c r="V12">
        <v>0.35135135135135132</v>
      </c>
      <c r="W12">
        <v>0.52</v>
      </c>
      <c r="X12">
        <v>0.52</v>
      </c>
      <c r="Y12">
        <v>0.35135135135135132</v>
      </c>
      <c r="Z12">
        <v>0.37142857142857139</v>
      </c>
      <c r="AA12">
        <v>0.35135135135135132</v>
      </c>
      <c r="AB12">
        <v>0.37142857142857139</v>
      </c>
      <c r="AC12">
        <v>0.35135135135135132</v>
      </c>
      <c r="AD12">
        <v>0.35135135135135132</v>
      </c>
      <c r="AE12">
        <v>0.35135135135135132</v>
      </c>
      <c r="AF12">
        <v>0.41935483870967744</v>
      </c>
      <c r="AG12">
        <v>0.35135135135135132</v>
      </c>
      <c r="AH12">
        <v>0.52</v>
      </c>
      <c r="AI12">
        <v>0.44827586206896552</v>
      </c>
      <c r="AJ12">
        <v>0.56521739130434789</v>
      </c>
      <c r="AK12">
        <v>0.52</v>
      </c>
      <c r="AL12">
        <v>0.41935483870967744</v>
      </c>
      <c r="AM12">
        <v>0.41935483870967744</v>
      </c>
      <c r="AN12">
        <v>0.35135135135135132</v>
      </c>
      <c r="AO12">
        <v>0.48148148148148157</v>
      </c>
      <c r="AP12">
        <v>0.35135135135135132</v>
      </c>
      <c r="AQ12">
        <v>0.35135135135135132</v>
      </c>
      <c r="AR12">
        <v>0.35135135135135132</v>
      </c>
      <c r="AS12">
        <v>0.35135135135135132</v>
      </c>
      <c r="AT12">
        <v>0.35135135135135132</v>
      </c>
      <c r="AU12">
        <v>0.35135135135135132</v>
      </c>
      <c r="AV12">
        <v>0.48148148148148157</v>
      </c>
      <c r="AW12">
        <v>0.41935483870967744</v>
      </c>
      <c r="AX12">
        <v>0.35135135135135132</v>
      </c>
      <c r="AY12">
        <v>0.35135135135135132</v>
      </c>
      <c r="AZ12">
        <v>0.35135135135135132</v>
      </c>
      <c r="BA12">
        <v>0.35135135135135132</v>
      </c>
      <c r="BB12">
        <v>0.35135135135135132</v>
      </c>
      <c r="BC12">
        <v>0.35135135135135132</v>
      </c>
      <c r="BD12">
        <v>0.35135135135135132</v>
      </c>
      <c r="BE12">
        <v>0.35135135135135132</v>
      </c>
      <c r="BF12">
        <v>0.35135135135135132</v>
      </c>
      <c r="BG12">
        <v>1</v>
      </c>
      <c r="BH12">
        <v>0.35135135135135132</v>
      </c>
      <c r="BI12">
        <v>0.35135135135135132</v>
      </c>
      <c r="BJ12">
        <v>1</v>
      </c>
      <c r="BK12">
        <v>0.35135135135135132</v>
      </c>
      <c r="BL12">
        <v>0.33335042822708855</v>
      </c>
      <c r="BM12">
        <v>0.35135135135135132</v>
      </c>
      <c r="BN12">
        <v>0.35135135135135132</v>
      </c>
      <c r="BO12">
        <v>0.35135135135135132</v>
      </c>
      <c r="BP12">
        <v>0.35135135135135132</v>
      </c>
      <c r="BQ12">
        <v>0.35135135135135132</v>
      </c>
      <c r="BR12">
        <v>0.35135135135135132</v>
      </c>
      <c r="BS12">
        <v>0.35135135135135132</v>
      </c>
      <c r="BT12">
        <v>0.35135135135135132</v>
      </c>
      <c r="BU12">
        <v>0.35135135135135132</v>
      </c>
      <c r="BV12">
        <v>0.35135135135135132</v>
      </c>
      <c r="BY12" s="81">
        <v>2.2827791216870674E-2</v>
      </c>
    </row>
    <row r="13" spans="1:78" ht="14.25">
      <c r="A13" s="111"/>
      <c r="B13" s="92" t="s">
        <v>64</v>
      </c>
      <c r="C13">
        <v>0.3366336633663366</v>
      </c>
      <c r="D13">
        <v>0.40476190476190477</v>
      </c>
      <c r="E13">
        <v>0.3366336633663366</v>
      </c>
      <c r="F13">
        <v>0.33999999999999997</v>
      </c>
      <c r="G13">
        <v>0.3366336633663366</v>
      </c>
      <c r="H13">
        <v>0.3366336633663366</v>
      </c>
      <c r="I13">
        <v>0.3366336633663366</v>
      </c>
      <c r="J13">
        <v>0.33999999999999997</v>
      </c>
      <c r="K13">
        <v>0.33999999999999997</v>
      </c>
      <c r="L13">
        <v>0.33999999999999997</v>
      </c>
      <c r="M13">
        <v>0.33999999999999997</v>
      </c>
      <c r="N13">
        <v>0.3366336633663366</v>
      </c>
      <c r="O13">
        <v>0.3366336633663366</v>
      </c>
      <c r="P13">
        <v>0.3366336633663366</v>
      </c>
      <c r="Q13">
        <v>0.3366336633663366</v>
      </c>
      <c r="R13">
        <v>0.3366336633663366</v>
      </c>
      <c r="S13">
        <v>0.3366336633663366</v>
      </c>
      <c r="T13">
        <v>0.3366336633663366</v>
      </c>
      <c r="U13">
        <v>0.33333660133922882</v>
      </c>
      <c r="V13">
        <v>0.33333660133922882</v>
      </c>
      <c r="W13">
        <v>0.3366336633663366</v>
      </c>
      <c r="X13">
        <v>1</v>
      </c>
      <c r="Y13">
        <v>0.3366336633663366</v>
      </c>
      <c r="Z13">
        <v>0.3366336633663366</v>
      </c>
      <c r="AA13">
        <v>0.35051546391752575</v>
      </c>
      <c r="AB13">
        <v>0.3366336633663366</v>
      </c>
      <c r="AC13">
        <v>0.34343434343434337</v>
      </c>
      <c r="AD13">
        <v>0.3366336633663366</v>
      </c>
      <c r="AE13">
        <v>0.3366336633663366</v>
      </c>
      <c r="AF13">
        <v>0.3366336633663366</v>
      </c>
      <c r="AG13">
        <v>0.3366336633663366</v>
      </c>
      <c r="AH13">
        <v>0.3366336633663366</v>
      </c>
      <c r="AI13">
        <v>0.3366336633663366</v>
      </c>
      <c r="AJ13">
        <v>0.3366336633663366</v>
      </c>
      <c r="AK13">
        <v>0.3366336633663366</v>
      </c>
      <c r="AL13">
        <v>0.3366336633663366</v>
      </c>
      <c r="AM13">
        <v>0.35051546391752575</v>
      </c>
      <c r="AN13">
        <v>0.3366336633663366</v>
      </c>
      <c r="AO13">
        <v>0.3366336633663366</v>
      </c>
      <c r="AP13">
        <v>0.3366336633663366</v>
      </c>
      <c r="AQ13">
        <v>0.3366336633663366</v>
      </c>
      <c r="AR13">
        <v>0.3366336633663366</v>
      </c>
      <c r="AS13">
        <v>0.3366336633663366</v>
      </c>
      <c r="AT13">
        <v>0.3366336633663366</v>
      </c>
      <c r="AU13">
        <v>0.3366336633663366</v>
      </c>
      <c r="AV13">
        <v>0.3366336633663366</v>
      </c>
      <c r="AW13">
        <v>0.3366336633663366</v>
      </c>
      <c r="AX13">
        <v>0.3366336633663366</v>
      </c>
      <c r="AY13">
        <v>0.3366336633663366</v>
      </c>
      <c r="AZ13">
        <v>0.3366336633663366</v>
      </c>
      <c r="BA13">
        <v>0.3366336633663366</v>
      </c>
      <c r="BB13">
        <v>0.3366336633663366</v>
      </c>
      <c r="BC13">
        <v>0.3366336633663366</v>
      </c>
      <c r="BD13">
        <v>0.3366336633663366</v>
      </c>
      <c r="BE13">
        <v>0.3366336633663366</v>
      </c>
      <c r="BF13">
        <v>0.3366336633663366</v>
      </c>
      <c r="BG13">
        <v>0.3366336633663366</v>
      </c>
      <c r="BH13">
        <v>0.3366336633663366</v>
      </c>
      <c r="BI13">
        <v>0.3366336633663366</v>
      </c>
      <c r="BJ13">
        <v>0.3366336633663366</v>
      </c>
      <c r="BK13">
        <v>0.3366336633663366</v>
      </c>
      <c r="BL13">
        <v>0.33333660133922882</v>
      </c>
      <c r="BM13">
        <v>0.3366336633663366</v>
      </c>
      <c r="BN13">
        <v>0.34343434343434337</v>
      </c>
      <c r="BO13">
        <v>0.3366336633663366</v>
      </c>
      <c r="BP13">
        <v>0.34343434343434337</v>
      </c>
      <c r="BQ13">
        <v>0.33999999999999997</v>
      </c>
      <c r="BR13">
        <v>0.35416666666666669</v>
      </c>
      <c r="BS13">
        <v>0.3366336633663366</v>
      </c>
      <c r="BT13">
        <v>0.34343434343434337</v>
      </c>
      <c r="BU13">
        <v>0.34343434343434337</v>
      </c>
      <c r="BV13">
        <v>0.34693877551020408</v>
      </c>
      <c r="BY13" s="81">
        <v>5.8760408784589796E-2</v>
      </c>
    </row>
    <row r="14" spans="1:78" ht="14.25">
      <c r="A14" s="111"/>
      <c r="B14" s="92" t="s">
        <v>65</v>
      </c>
      <c r="C14">
        <v>0.33334444481482711</v>
      </c>
      <c r="D14">
        <v>0.33334444481482711</v>
      </c>
      <c r="E14">
        <v>0.33898305084745761</v>
      </c>
      <c r="F14">
        <v>0.33898305084745761</v>
      </c>
      <c r="G14">
        <v>0.33898305084745761</v>
      </c>
      <c r="H14">
        <v>0.34246575342465752</v>
      </c>
      <c r="I14">
        <v>0.33898305084745761</v>
      </c>
      <c r="J14">
        <v>0.33898305084745761</v>
      </c>
      <c r="K14">
        <v>0.33334444481482711</v>
      </c>
      <c r="L14">
        <v>0.33898305084745761</v>
      </c>
      <c r="M14">
        <v>0.33898305084745761</v>
      </c>
      <c r="N14">
        <v>0.34482758620689657</v>
      </c>
      <c r="O14">
        <v>0.34482758620689657</v>
      </c>
      <c r="P14">
        <v>0.34482758620689657</v>
      </c>
      <c r="Q14">
        <v>0.34482758620689657</v>
      </c>
      <c r="R14">
        <v>0.34482758620689657</v>
      </c>
      <c r="S14">
        <v>0.34482758620689657</v>
      </c>
      <c r="T14">
        <v>0.34482758620689657</v>
      </c>
      <c r="U14">
        <v>0.33334444481482711</v>
      </c>
      <c r="V14">
        <v>0.33334444481482711</v>
      </c>
      <c r="W14">
        <v>0.34482758620689657</v>
      </c>
      <c r="X14">
        <v>0.35714285714285715</v>
      </c>
      <c r="Y14">
        <v>0.33898305084745761</v>
      </c>
      <c r="Z14">
        <v>0.4</v>
      </c>
      <c r="AA14">
        <v>0.34482758620689657</v>
      </c>
      <c r="AB14">
        <v>0.33670033670033672</v>
      </c>
      <c r="AC14">
        <v>0.34482758620689657</v>
      </c>
      <c r="AD14">
        <v>0.4</v>
      </c>
      <c r="AE14">
        <v>0.33334444481482711</v>
      </c>
      <c r="AF14">
        <v>0.35714285714285715</v>
      </c>
      <c r="AG14">
        <v>0.34482758620689657</v>
      </c>
      <c r="AH14">
        <v>0.34482758620689657</v>
      </c>
      <c r="AI14">
        <v>0.35087719298245612</v>
      </c>
      <c r="AJ14">
        <v>0.37037037037037035</v>
      </c>
      <c r="AK14">
        <v>0.36101083032490977</v>
      </c>
      <c r="AL14">
        <v>0.34482758620689657</v>
      </c>
      <c r="AM14">
        <v>0.35714285714285715</v>
      </c>
      <c r="AN14">
        <v>0.35087719298245612</v>
      </c>
      <c r="AO14">
        <v>0.37037037037037035</v>
      </c>
      <c r="AP14">
        <v>0.34482758620689657</v>
      </c>
      <c r="AQ14">
        <v>0.34482758620689657</v>
      </c>
      <c r="AR14">
        <v>0.34482758620689657</v>
      </c>
      <c r="AS14">
        <v>0.33334444481482711</v>
      </c>
      <c r="AT14">
        <v>0.33334444481482711</v>
      </c>
      <c r="AU14">
        <v>0.33334444481482711</v>
      </c>
      <c r="AV14">
        <v>0.35714285714285715</v>
      </c>
      <c r="AW14">
        <v>0.35714285714285715</v>
      </c>
      <c r="AX14">
        <v>0.34482758620689657</v>
      </c>
      <c r="AY14">
        <v>0.34482758620689657</v>
      </c>
      <c r="AZ14">
        <v>0.34482758620689657</v>
      </c>
      <c r="BA14">
        <v>1</v>
      </c>
      <c r="BB14">
        <v>0.34482758620689657</v>
      </c>
      <c r="BC14">
        <v>0.33334444481482711</v>
      </c>
      <c r="BD14">
        <v>0.33334444481482711</v>
      </c>
      <c r="BE14">
        <v>0.33334444481482711</v>
      </c>
      <c r="BF14">
        <v>0.35714285714285715</v>
      </c>
      <c r="BG14">
        <v>0.33334444481482711</v>
      </c>
      <c r="BH14">
        <v>0.34482758620689657</v>
      </c>
      <c r="BI14">
        <v>0.33334444481482711</v>
      </c>
      <c r="BJ14">
        <v>0.33334444481482711</v>
      </c>
      <c r="BK14">
        <v>0.35714285714285715</v>
      </c>
      <c r="BL14">
        <v>0.33334444481482711</v>
      </c>
      <c r="BM14">
        <v>0.4</v>
      </c>
      <c r="BN14">
        <v>0.36363636363636365</v>
      </c>
      <c r="BO14">
        <v>0.35714285714285715</v>
      </c>
      <c r="BP14">
        <v>0.35714285714285715</v>
      </c>
      <c r="BQ14">
        <v>0.33333333333333331</v>
      </c>
      <c r="BR14">
        <v>0.36363636363636365</v>
      </c>
      <c r="BS14">
        <v>0.4</v>
      </c>
      <c r="BT14">
        <v>0.35714285714285715</v>
      </c>
      <c r="BU14">
        <v>0.35714285714285715</v>
      </c>
      <c r="BV14">
        <v>0.37037037037037035</v>
      </c>
      <c r="BY14" s="81">
        <v>3.5863854221937566E-2</v>
      </c>
    </row>
    <row r="15" spans="1:78" ht="14.25">
      <c r="A15" s="111"/>
      <c r="B15" s="92" t="s">
        <v>67</v>
      </c>
      <c r="C15">
        <v>0.33594807130390447</v>
      </c>
      <c r="D15">
        <v>0.33333463053190326</v>
      </c>
      <c r="E15">
        <v>0.39281373965283989</v>
      </c>
      <c r="F15">
        <v>0.70229164104456199</v>
      </c>
      <c r="G15">
        <v>0.39281373965283989</v>
      </c>
      <c r="H15">
        <v>0.35181648286201306</v>
      </c>
      <c r="I15">
        <v>0.33333463053190326</v>
      </c>
      <c r="J15">
        <v>0.71044664703686811</v>
      </c>
      <c r="K15">
        <v>0.33333463053190326</v>
      </c>
      <c r="L15">
        <v>0.60892901574663205</v>
      </c>
      <c r="M15">
        <v>0.41587162867477478</v>
      </c>
      <c r="N15">
        <v>0.34372680029695618</v>
      </c>
      <c r="O15">
        <v>0.33333463053190326</v>
      </c>
      <c r="P15">
        <v>0.35382200466778196</v>
      </c>
      <c r="Q15">
        <v>0.33994800865199526</v>
      </c>
      <c r="R15">
        <v>0.35056377514478071</v>
      </c>
      <c r="S15">
        <v>0.35056377514478071</v>
      </c>
      <c r="T15">
        <v>0.35056377514478071</v>
      </c>
      <c r="U15">
        <v>0.33333463053190326</v>
      </c>
      <c r="V15">
        <v>1</v>
      </c>
      <c r="W15">
        <v>0.3584116157917861</v>
      </c>
      <c r="X15">
        <v>0.35440759666508059</v>
      </c>
      <c r="Y15">
        <v>0.36488530107137535</v>
      </c>
      <c r="Z15">
        <v>0.35775294977550381</v>
      </c>
      <c r="AA15">
        <v>0.38511341411325672</v>
      </c>
      <c r="AB15">
        <v>0.33873806181163862</v>
      </c>
      <c r="AC15">
        <v>0.39222016164113832</v>
      </c>
      <c r="AD15">
        <v>0.35775294977550381</v>
      </c>
      <c r="AE15">
        <v>0.34346492371233234</v>
      </c>
      <c r="AF15">
        <v>0.35775294977550381</v>
      </c>
      <c r="AG15">
        <v>0.35775294977550381</v>
      </c>
      <c r="AH15">
        <v>0.33387904656103218</v>
      </c>
      <c r="AI15">
        <v>0.33333463053190326</v>
      </c>
      <c r="AJ15">
        <v>0.33333463053190326</v>
      </c>
      <c r="AK15">
        <v>1</v>
      </c>
      <c r="AL15">
        <v>1</v>
      </c>
      <c r="AM15">
        <v>0.3468305225436803</v>
      </c>
      <c r="AN15">
        <v>0.33446572560963705</v>
      </c>
      <c r="AO15">
        <v>0.33640987373092707</v>
      </c>
      <c r="AP15">
        <v>0.33333463053190326</v>
      </c>
      <c r="AQ15">
        <v>0.33333463053190326</v>
      </c>
      <c r="AR15">
        <v>0.34028564050612797</v>
      </c>
      <c r="AS15">
        <v>0.91781409054379837</v>
      </c>
      <c r="AT15">
        <v>0.51863401047500834</v>
      </c>
      <c r="AU15">
        <v>0.34113945476631424</v>
      </c>
      <c r="AV15">
        <v>0.45189796618217309</v>
      </c>
      <c r="AW15">
        <v>0.676927332358636</v>
      </c>
      <c r="AX15">
        <v>0.33333463053190326</v>
      </c>
      <c r="AY15">
        <v>0.33333463053190326</v>
      </c>
      <c r="AZ15">
        <v>0.33333463053190326</v>
      </c>
      <c r="BA15">
        <v>0.33333463053190326</v>
      </c>
      <c r="BB15">
        <v>0.33333463053190326</v>
      </c>
      <c r="BC15">
        <v>0.33333463053190326</v>
      </c>
      <c r="BD15">
        <v>0.33333463053190326</v>
      </c>
      <c r="BE15">
        <v>0.33333463053190326</v>
      </c>
      <c r="BF15">
        <v>0.33415257378040453</v>
      </c>
      <c r="BG15">
        <v>0.33333463053190326</v>
      </c>
      <c r="BH15">
        <v>0.33333463053190326</v>
      </c>
      <c r="BI15">
        <v>0.33333463053190326</v>
      </c>
      <c r="BJ15">
        <v>0.33333463053190326</v>
      </c>
      <c r="BK15">
        <v>0.3356189879121525</v>
      </c>
      <c r="BL15">
        <v>0.33333463053190326</v>
      </c>
      <c r="BM15">
        <v>0.33333463053190326</v>
      </c>
      <c r="BN15">
        <v>0.33333463053190326</v>
      </c>
      <c r="BO15">
        <v>0.33333463053190326</v>
      </c>
      <c r="BP15">
        <v>0.33333463053190326</v>
      </c>
      <c r="BQ15">
        <v>0.34421025136128919</v>
      </c>
      <c r="BR15">
        <v>0.33333463053190326</v>
      </c>
      <c r="BS15">
        <v>0.33333463053190326</v>
      </c>
      <c r="BT15">
        <v>0.33333463053190326</v>
      </c>
      <c r="BU15">
        <v>0.33333463053190326</v>
      </c>
      <c r="BV15">
        <v>0.35345699135494252</v>
      </c>
      <c r="BY15" s="81">
        <v>6.1195024302277801E-2</v>
      </c>
    </row>
    <row r="16" spans="1:78" ht="14.25">
      <c r="A16" s="114"/>
      <c r="B16" s="96" t="s">
        <v>253</v>
      </c>
      <c r="C16">
        <v>0.33670033670033672</v>
      </c>
      <c r="D16">
        <v>0.33348896151537388</v>
      </c>
      <c r="E16">
        <v>0.33344448149383127</v>
      </c>
      <c r="F16">
        <v>0.33478406427854035</v>
      </c>
      <c r="G16">
        <v>0.33444816053511706</v>
      </c>
      <c r="H16">
        <v>0.34188034188034189</v>
      </c>
      <c r="I16">
        <v>0.41666666666666669</v>
      </c>
      <c r="J16">
        <v>0.33557046979865773</v>
      </c>
      <c r="K16">
        <v>0.4</v>
      </c>
      <c r="L16">
        <v>0.33557046979865773</v>
      </c>
      <c r="M16">
        <v>0.625</v>
      </c>
      <c r="N16">
        <v>0.36271309394269136</v>
      </c>
      <c r="O16">
        <v>0.34482758620689657</v>
      </c>
      <c r="P16">
        <v>0.34482758620689657</v>
      </c>
      <c r="Q16">
        <v>0.35211267605633806</v>
      </c>
      <c r="R16">
        <v>0.37037037037037035</v>
      </c>
      <c r="S16">
        <v>0.35087719298245612</v>
      </c>
      <c r="T16">
        <v>0.36764705882352944</v>
      </c>
      <c r="U16">
        <v>0.33334444481482711</v>
      </c>
      <c r="V16">
        <v>0.37453183520599254</v>
      </c>
      <c r="W16">
        <v>0.35335689045936397</v>
      </c>
      <c r="X16">
        <v>0.35087719298245612</v>
      </c>
      <c r="Y16">
        <v>0.34482758620689657</v>
      </c>
      <c r="Z16">
        <v>0.45248868778280543</v>
      </c>
      <c r="AA16">
        <v>0.34843205574912889</v>
      </c>
      <c r="AB16">
        <v>0.34482758620689657</v>
      </c>
      <c r="AC16">
        <v>0.35714285714285715</v>
      </c>
      <c r="AD16">
        <v>0.35714285714285715</v>
      </c>
      <c r="AE16">
        <v>0.34305317324185247</v>
      </c>
      <c r="AF16">
        <v>0.34904013961605584</v>
      </c>
      <c r="AG16">
        <v>0.33726812816188873</v>
      </c>
      <c r="AH16">
        <v>0.36630036630036628</v>
      </c>
      <c r="AI16">
        <v>0.42517006802721091</v>
      </c>
      <c r="AJ16">
        <v>0.34891835310537334</v>
      </c>
      <c r="AK16">
        <v>0.36496350364963503</v>
      </c>
      <c r="AL16">
        <v>0.36764705882352944</v>
      </c>
      <c r="AM16">
        <v>0.37037037037037035</v>
      </c>
      <c r="AN16">
        <v>0.37037037037037035</v>
      </c>
      <c r="AO16">
        <v>0.34602076124567477</v>
      </c>
      <c r="AP16">
        <v>0.33340279224838509</v>
      </c>
      <c r="AQ16">
        <v>0.33339089882853107</v>
      </c>
      <c r="AR16">
        <v>0.33339167687678678</v>
      </c>
      <c r="AS16">
        <v>0.33760972316002702</v>
      </c>
      <c r="AT16">
        <v>0.34027494215325982</v>
      </c>
      <c r="AU16">
        <v>0.33670033670033672</v>
      </c>
      <c r="AV16">
        <v>0.33839802375554129</v>
      </c>
      <c r="AW16">
        <v>0.34328870580157911</v>
      </c>
      <c r="AX16">
        <v>0.33783783783783783</v>
      </c>
      <c r="AY16">
        <v>0.33898305084745761</v>
      </c>
      <c r="AZ16">
        <v>0.42863266180882981</v>
      </c>
      <c r="BA16">
        <v>0.33863867253640362</v>
      </c>
      <c r="BB16">
        <v>0.34782608695652173</v>
      </c>
      <c r="BC16">
        <v>0.37037037037037035</v>
      </c>
      <c r="BD16">
        <v>0.33334444481482711</v>
      </c>
      <c r="BE16">
        <v>0.33355570380253502</v>
      </c>
      <c r="BF16">
        <v>0.33478406427854035</v>
      </c>
      <c r="BG16">
        <v>1</v>
      </c>
      <c r="BH16">
        <v>0.4</v>
      </c>
      <c r="BI16">
        <v>0.33444816053511706</v>
      </c>
      <c r="BJ16">
        <v>0.33898305084745761</v>
      </c>
      <c r="BK16">
        <v>0.33670033670033672</v>
      </c>
      <c r="BL16">
        <v>0.33355570380253502</v>
      </c>
      <c r="BM16">
        <v>0.40420371867421179</v>
      </c>
      <c r="BN16">
        <v>0.35971223021582732</v>
      </c>
      <c r="BO16">
        <v>0.37037037037037035</v>
      </c>
      <c r="BP16">
        <v>0.34153005464480873</v>
      </c>
      <c r="BQ16">
        <v>0.34281796366129585</v>
      </c>
      <c r="BR16">
        <v>0.34281796366129585</v>
      </c>
      <c r="BS16">
        <v>0.39619651347068147</v>
      </c>
      <c r="BT16">
        <v>0.34281796366129585</v>
      </c>
      <c r="BU16">
        <v>0.36886757654002217</v>
      </c>
      <c r="BV16">
        <v>0.33347784039750561</v>
      </c>
      <c r="BY16" s="81">
        <v>5.6756314861860484E-3</v>
      </c>
    </row>
    <row r="17" spans="1:78">
      <c r="B17" s="81" t="s">
        <v>247</v>
      </c>
      <c r="C17">
        <f t="shared" ref="C17:AH17" si="4">AVERAGE(C10:C16)</f>
        <v>0.43468786811986881</v>
      </c>
      <c r="D17">
        <f t="shared" si="4"/>
        <v>0.44245576912635015</v>
      </c>
      <c r="E17">
        <f t="shared" si="4"/>
        <v>0.44201933966012957</v>
      </c>
      <c r="F17">
        <f t="shared" si="4"/>
        <v>0.48690274263300026</v>
      </c>
      <c r="G17">
        <f t="shared" si="4"/>
        <v>0.44216272238031323</v>
      </c>
      <c r="H17">
        <f t="shared" si="4"/>
        <v>0.34265891251376085</v>
      </c>
      <c r="I17">
        <f t="shared" si="4"/>
        <v>0.35020487963933444</v>
      </c>
      <c r="J17">
        <f t="shared" si="4"/>
        <v>0.48818008713477512</v>
      </c>
      <c r="K17">
        <f t="shared" si="4"/>
        <v>0.44162445251477644</v>
      </c>
      <c r="L17">
        <f t="shared" si="4"/>
        <v>0.47367756837902703</v>
      </c>
      <c r="M17">
        <f t="shared" si="4"/>
        <v>0.48744501739752494</v>
      </c>
      <c r="N17">
        <f t="shared" si="4"/>
        <v>0.34713586515851774</v>
      </c>
      <c r="O17">
        <f t="shared" si="4"/>
        <v>0.34309619694411086</v>
      </c>
      <c r="P17">
        <f t="shared" si="4"/>
        <v>0.34602296467780785</v>
      </c>
      <c r="Q17">
        <f t="shared" si="4"/>
        <v>0.34508169236832992</v>
      </c>
      <c r="R17">
        <f t="shared" si="4"/>
        <v>0.34920647248358966</v>
      </c>
      <c r="S17">
        <f t="shared" si="4"/>
        <v>0.34642173285674477</v>
      </c>
      <c r="T17">
        <f t="shared" si="4"/>
        <v>0.35168560227364382</v>
      </c>
      <c r="U17">
        <f t="shared" si="4"/>
        <v>0.33337242777653758</v>
      </c>
      <c r="V17">
        <f t="shared" si="4"/>
        <v>0.43706581105989833</v>
      </c>
      <c r="W17">
        <f t="shared" si="4"/>
        <v>0.50188996511776895</v>
      </c>
      <c r="X17">
        <f t="shared" si="4"/>
        <v>0.59748966382719915</v>
      </c>
      <c r="Y17">
        <f t="shared" si="4"/>
        <v>0.34336819965018656</v>
      </c>
      <c r="Z17">
        <f t="shared" si="4"/>
        <v>0.46673444023650612</v>
      </c>
      <c r="AA17">
        <f t="shared" si="4"/>
        <v>0.44701101152006922</v>
      </c>
      <c r="AB17">
        <f t="shared" si="4"/>
        <v>0.43738128005987625</v>
      </c>
      <c r="AC17">
        <f t="shared" si="4"/>
        <v>0.44825907272555882</v>
      </c>
      <c r="AD17">
        <f t="shared" si="4"/>
        <v>0.4480316517916289</v>
      </c>
      <c r="AE17">
        <f t="shared" si="4"/>
        <v>0.33924914302779829</v>
      </c>
      <c r="AF17">
        <f t="shared" si="4"/>
        <v>0.48856063551577578</v>
      </c>
      <c r="AG17">
        <f t="shared" si="4"/>
        <v>0.34231583017656292</v>
      </c>
      <c r="AH17">
        <f t="shared" si="4"/>
        <v>0.46378117837736121</v>
      </c>
      <c r="AI17">
        <f t="shared" ref="AI17:BN17" si="5">AVERAGE(AI10:AI16)</f>
        <v>0.46330408946845691</v>
      </c>
      <c r="AJ17">
        <f t="shared" si="5"/>
        <v>0.4934963440969044</v>
      </c>
      <c r="AK17">
        <f t="shared" si="5"/>
        <v>0.56537257104869731</v>
      </c>
      <c r="AL17">
        <f t="shared" si="5"/>
        <v>0.54651514346418528</v>
      </c>
      <c r="AM17">
        <f t="shared" si="5"/>
        <v>0.52026774992004188</v>
      </c>
      <c r="AN17">
        <f t="shared" si="5"/>
        <v>0.43978853317879718</v>
      </c>
      <c r="AO17">
        <f t="shared" si="5"/>
        <v>0.45883217730055442</v>
      </c>
      <c r="AP17">
        <f t="shared" si="5"/>
        <v>0.33806378120182307</v>
      </c>
      <c r="AQ17">
        <f t="shared" si="5"/>
        <v>0.33806208214184391</v>
      </c>
      <c r="AR17">
        <f t="shared" si="5"/>
        <v>0.33905519471648399</v>
      </c>
      <c r="AS17">
        <f t="shared" si="5"/>
        <v>0.42052138827774693</v>
      </c>
      <c r="AT17">
        <f t="shared" si="5"/>
        <v>0.363876408124096</v>
      </c>
      <c r="AU17">
        <f t="shared" si="5"/>
        <v>0.33800938510100781</v>
      </c>
      <c r="AV17">
        <f t="shared" si="5"/>
        <v>0.37606434809089689</v>
      </c>
      <c r="AW17">
        <f t="shared" si="5"/>
        <v>0.40003483458385364</v>
      </c>
      <c r="AX17">
        <f t="shared" si="5"/>
        <v>0.33869735914317339</v>
      </c>
      <c r="AY17">
        <f t="shared" si="5"/>
        <v>0.33886096100169055</v>
      </c>
      <c r="AZ17">
        <f t="shared" si="5"/>
        <v>0.35166804828188658</v>
      </c>
      <c r="BA17">
        <f t="shared" si="5"/>
        <v>0.5276448602269328</v>
      </c>
      <c r="BB17">
        <f t="shared" si="5"/>
        <v>0.34012425187441397</v>
      </c>
      <c r="BC17">
        <f t="shared" si="5"/>
        <v>0.34170441502038246</v>
      </c>
      <c r="BD17">
        <f t="shared" si="5"/>
        <v>0.43162132511208556</v>
      </c>
      <c r="BE17">
        <f t="shared" si="5"/>
        <v>0.33665670374870243</v>
      </c>
      <c r="BF17">
        <f t="shared" si="5"/>
        <v>0.43534360726069193</v>
      </c>
      <c r="BG17">
        <f t="shared" si="5"/>
        <v>0.5243155976315651</v>
      </c>
      <c r="BH17">
        <f t="shared" si="5"/>
        <v>0.44618429837133494</v>
      </c>
      <c r="BI17">
        <f t="shared" si="5"/>
        <v>0.33657267075820346</v>
      </c>
      <c r="BJ17">
        <f t="shared" si="5"/>
        <v>0.52509093292369691</v>
      </c>
      <c r="BK17">
        <f t="shared" si="5"/>
        <v>0.34062052016870326</v>
      </c>
      <c r="BL17">
        <f t="shared" si="5"/>
        <v>0.33340260763192442</v>
      </c>
      <c r="BM17">
        <f t="shared" si="5"/>
        <v>0.35714116551934694</v>
      </c>
      <c r="BN17">
        <f t="shared" si="5"/>
        <v>0.34612320868716601</v>
      </c>
      <c r="BO17">
        <f t="shared" ref="BO17:CT17" si="6">AVERAGE(BO10:BO16)</f>
        <v>0.34510312998552672</v>
      </c>
      <c r="BP17">
        <f t="shared" si="6"/>
        <v>0.34281649382070045</v>
      </c>
      <c r="BQ17">
        <f t="shared" si="6"/>
        <v>0.33980027669187685</v>
      </c>
      <c r="BR17">
        <f t="shared" si="6"/>
        <v>0.34546131364103144</v>
      </c>
      <c r="BS17">
        <f t="shared" si="6"/>
        <v>0.35712986740359043</v>
      </c>
      <c r="BT17">
        <f t="shared" si="6"/>
        <v>0.34267364308709702</v>
      </c>
      <c r="BU17">
        <f t="shared" si="6"/>
        <v>0.34639501635548653</v>
      </c>
      <c r="BV17">
        <f t="shared" si="6"/>
        <v>0.35967463733690536</v>
      </c>
      <c r="BW17">
        <f t="shared" ref="BW17:BW50" si="7">MAX(C17:BV17)</f>
        <v>0.59748966382719915</v>
      </c>
      <c r="BX17">
        <f t="shared" ref="BX17:BX50" si="8">MIN(C17:BV17)</f>
        <v>0.33337242777653758</v>
      </c>
      <c r="BY17" s="81" t="s">
        <v>41</v>
      </c>
      <c r="BZ17">
        <f>SUM(BY10:BY16)</f>
        <v>0.29405175940533718</v>
      </c>
    </row>
    <row r="18" spans="1:78" s="81" customFormat="1">
      <c r="B18" s="81" t="s">
        <v>248</v>
      </c>
      <c r="C18" s="81">
        <f t="shared" ref="C18:AH18" si="9">(C10*0.044593+C11*0.065136+C12*0.022828+C13*0.05876+C14*0.035864+C15*0.061195+C16*0.005676)/0.294052</f>
        <v>0.44053644143404364</v>
      </c>
      <c r="D18" s="81">
        <f t="shared" si="9"/>
        <v>0.45178837058653831</v>
      </c>
      <c r="E18" s="81">
        <f t="shared" si="9"/>
        <v>0.45123941705588427</v>
      </c>
      <c r="F18" s="81">
        <f t="shared" si="9"/>
        <v>0.51634324082904848</v>
      </c>
      <c r="G18" s="81">
        <f t="shared" si="9"/>
        <v>0.45125879077970976</v>
      </c>
      <c r="H18" s="81">
        <f t="shared" si="9"/>
        <v>0.34222879294563952</v>
      </c>
      <c r="I18" s="81">
        <f t="shared" si="9"/>
        <v>0.33940135623688544</v>
      </c>
      <c r="J18" s="81">
        <f t="shared" si="9"/>
        <v>0.51805555439750373</v>
      </c>
      <c r="K18" s="81">
        <f t="shared" si="9"/>
        <v>0.43845445374457082</v>
      </c>
      <c r="L18" s="81">
        <f t="shared" si="9"/>
        <v>0.49692877598142088</v>
      </c>
      <c r="M18" s="81">
        <f t="shared" si="9"/>
        <v>0.46233848314736598</v>
      </c>
      <c r="N18" s="81">
        <f t="shared" si="9"/>
        <v>0.3448314140617757</v>
      </c>
      <c r="O18" s="81">
        <f t="shared" si="9"/>
        <v>0.34232346658758483</v>
      </c>
      <c r="P18" s="81">
        <f t="shared" si="9"/>
        <v>0.34658708275154587</v>
      </c>
      <c r="Q18" s="81">
        <f t="shared" si="9"/>
        <v>0.34384039503576558</v>
      </c>
      <c r="R18" s="81">
        <f t="shared" si="9"/>
        <v>0.34640205931097018</v>
      </c>
      <c r="S18" s="81">
        <f t="shared" si="9"/>
        <v>0.34602578819275365</v>
      </c>
      <c r="T18" s="81">
        <f t="shared" si="9"/>
        <v>0.34790813736377352</v>
      </c>
      <c r="U18" s="81">
        <f t="shared" si="9"/>
        <v>0.33337251650234101</v>
      </c>
      <c r="V18" s="81">
        <f t="shared" si="9"/>
        <v>0.47430436524181935</v>
      </c>
      <c r="W18" s="81">
        <f t="shared" si="9"/>
        <v>0.51566152636185369</v>
      </c>
      <c r="X18" s="81">
        <f t="shared" si="9"/>
        <v>0.6488419845940836</v>
      </c>
      <c r="Y18" s="81">
        <f t="shared" si="9"/>
        <v>0.34290418096560649</v>
      </c>
      <c r="Z18" s="81">
        <f t="shared" si="9"/>
        <v>0.45699754977507662</v>
      </c>
      <c r="AA18" s="81">
        <f t="shared" si="9"/>
        <v>0.45516918793402428</v>
      </c>
      <c r="AB18" s="81">
        <f t="shared" si="9"/>
        <v>0.43980923760043428</v>
      </c>
      <c r="AC18" s="81">
        <f t="shared" si="9"/>
        <v>0.45540130090753822</v>
      </c>
      <c r="AD18" s="81">
        <f t="shared" si="9"/>
        <v>0.45016582042060771</v>
      </c>
      <c r="AE18" s="81">
        <f t="shared" si="9"/>
        <v>0.33772443545382458</v>
      </c>
      <c r="AF18" s="81">
        <f t="shared" si="9"/>
        <v>0.50912981833150106</v>
      </c>
      <c r="AG18" s="81">
        <f t="shared" si="9"/>
        <v>0.34231477081547673</v>
      </c>
      <c r="AH18" s="81">
        <f t="shared" si="9"/>
        <v>0.45428219974605083</v>
      </c>
      <c r="AI18" s="81">
        <f t="shared" ref="AI18:BN18" si="10">(AI10*0.044593+AI11*0.065136+AI12*0.022828+AI13*0.05876+AI14*0.035864+AI15*0.061195+AI16*0.005676)/0.294052</f>
        <v>0.45136313840571624</v>
      </c>
      <c r="AJ18" s="81">
        <f t="shared" si="10"/>
        <v>0.49483157033004532</v>
      </c>
      <c r="AK18" s="81">
        <f t="shared" si="10"/>
        <v>0.60153979338652297</v>
      </c>
      <c r="AL18" s="81">
        <f t="shared" si="10"/>
        <v>0.58784889991543698</v>
      </c>
      <c r="AM18" s="81">
        <f t="shared" si="10"/>
        <v>0.55382654418818156</v>
      </c>
      <c r="AN18" s="81">
        <f t="shared" si="10"/>
        <v>0.43991159124750029</v>
      </c>
      <c r="AO18" s="81">
        <f t="shared" si="10"/>
        <v>0.4536744755719303</v>
      </c>
      <c r="AP18" s="81">
        <f t="shared" si="10"/>
        <v>0.33683048652366898</v>
      </c>
      <c r="AQ18" s="81">
        <f t="shared" si="10"/>
        <v>0.33683025694845409</v>
      </c>
      <c r="AR18" s="81">
        <f t="shared" si="10"/>
        <v>0.33827684282977644</v>
      </c>
      <c r="AS18" s="81">
        <f t="shared" si="10"/>
        <v>0.45714685135845068</v>
      </c>
      <c r="AT18" s="81">
        <f t="shared" si="10"/>
        <v>0.37412515037765809</v>
      </c>
      <c r="AU18" s="81">
        <f t="shared" si="10"/>
        <v>0.33711785643936037</v>
      </c>
      <c r="AV18" s="81">
        <f t="shared" si="10"/>
        <v>0.37320541934715201</v>
      </c>
      <c r="AW18" s="81">
        <f t="shared" si="10"/>
        <v>0.41530751208335914</v>
      </c>
      <c r="AX18" s="81">
        <f t="shared" si="10"/>
        <v>0.33691609491526553</v>
      </c>
      <c r="AY18" s="81">
        <f t="shared" si="10"/>
        <v>0.33693820062800545</v>
      </c>
      <c r="AZ18" s="81">
        <f t="shared" si="10"/>
        <v>0.33866868092338431</v>
      </c>
      <c r="BA18" s="81">
        <f t="shared" si="10"/>
        <v>0.56451246047786607</v>
      </c>
      <c r="BB18" s="81">
        <f t="shared" si="10"/>
        <v>0.33710889517507553</v>
      </c>
      <c r="BC18" s="81">
        <f t="shared" si="10"/>
        <v>0.33614352160091804</v>
      </c>
      <c r="BD18" s="81">
        <f t="shared" si="10"/>
        <v>0.43649513065945289</v>
      </c>
      <c r="BE18" s="81">
        <f t="shared" si="10"/>
        <v>0.33576088868013676</v>
      </c>
      <c r="BF18" s="81">
        <f t="shared" si="10"/>
        <v>0.43959571007023918</v>
      </c>
      <c r="BG18" s="81">
        <f t="shared" si="10"/>
        <v>0.39865331282535837</v>
      </c>
      <c r="BH18" s="81">
        <f t="shared" si="10"/>
        <v>0.44445475330225853</v>
      </c>
      <c r="BI18" s="81">
        <f t="shared" si="10"/>
        <v>0.33545012566065946</v>
      </c>
      <c r="BJ18" s="81">
        <f t="shared" si="10"/>
        <v>0.4869602051333301</v>
      </c>
      <c r="BK18" s="81">
        <f t="shared" si="10"/>
        <v>0.33887156425495779</v>
      </c>
      <c r="BL18" s="81">
        <f t="shared" si="10"/>
        <v>0.33337659437297013</v>
      </c>
      <c r="BM18" s="81">
        <f t="shared" si="10"/>
        <v>0.34660270896225914</v>
      </c>
      <c r="BN18" s="81">
        <f t="shared" si="10"/>
        <v>0.34198746974508565</v>
      </c>
      <c r="BO18" s="81">
        <f t="shared" ref="BO18:BV18" si="11">(BO10*0.044593+BO11*0.065136+BO12*0.022828+BO13*0.05876+BO14*0.035864+BO15*0.061195+BO16*0.005676)/0.294052</f>
        <v>0.33904444987252086</v>
      </c>
      <c r="BP18" s="81">
        <f t="shared" si="11"/>
        <v>0.34118314542399952</v>
      </c>
      <c r="BQ18" s="81">
        <f t="shared" si="11"/>
        <v>0.33854469926671937</v>
      </c>
      <c r="BR18" s="81">
        <f t="shared" si="11"/>
        <v>0.34414461006832103</v>
      </c>
      <c r="BS18" s="81">
        <f t="shared" si="11"/>
        <v>0.3482043203198642</v>
      </c>
      <c r="BT18" s="81">
        <f t="shared" si="11"/>
        <v>0.34070121655492785</v>
      </c>
      <c r="BU18" s="81">
        <f t="shared" si="11"/>
        <v>0.34120404463533421</v>
      </c>
      <c r="BV18" s="81">
        <f t="shared" si="11"/>
        <v>0.36728889087558725</v>
      </c>
      <c r="BW18" s="81">
        <f t="shared" ref="BW18" si="12">MAX(C18:BV18)</f>
        <v>0.6488419845940836</v>
      </c>
      <c r="BX18" s="81">
        <f t="shared" ref="BX18" si="13">MIN(C18:BV18)</f>
        <v>0.33337251650234101</v>
      </c>
    </row>
    <row r="20" spans="1:78" ht="14.25">
      <c r="A20" s="111" t="s">
        <v>107</v>
      </c>
      <c r="B20" s="92" t="s">
        <v>69</v>
      </c>
      <c r="C20">
        <v>0.7599999999999999</v>
      </c>
      <c r="D20">
        <v>0.79831932773109249</v>
      </c>
      <c r="E20">
        <v>0.84070796460177</v>
      </c>
      <c r="F20">
        <v>0.97938144329896903</v>
      </c>
      <c r="G20">
        <v>1</v>
      </c>
      <c r="H20">
        <v>0.97938144329896903</v>
      </c>
      <c r="I20">
        <v>0.92233009708737856</v>
      </c>
      <c r="J20">
        <v>0.92233009708737856</v>
      </c>
      <c r="K20">
        <v>0.95959595959595967</v>
      </c>
      <c r="L20">
        <v>0.95959595959595967</v>
      </c>
      <c r="M20">
        <v>0.94059405940594065</v>
      </c>
      <c r="N20">
        <v>0.6462585034013606</v>
      </c>
      <c r="O20">
        <v>0.62091503267973858</v>
      </c>
      <c r="P20">
        <v>0.66433566433566438</v>
      </c>
      <c r="Q20">
        <v>0.63758389261744963</v>
      </c>
      <c r="R20">
        <v>0.85585585585585577</v>
      </c>
      <c r="S20">
        <v>0.85585585585585577</v>
      </c>
      <c r="T20">
        <v>0.67375886524822692</v>
      </c>
      <c r="U20">
        <v>0.7599999999999999</v>
      </c>
      <c r="V20">
        <v>0.89622641509433965</v>
      </c>
      <c r="W20">
        <v>0.94059405940594065</v>
      </c>
      <c r="X20">
        <v>0.79831932773109249</v>
      </c>
      <c r="Y20">
        <v>1</v>
      </c>
      <c r="Z20">
        <v>0.79831932773109249</v>
      </c>
      <c r="AA20">
        <v>0.88785046728971961</v>
      </c>
      <c r="AB20">
        <v>0.59748427672955973</v>
      </c>
      <c r="AC20">
        <v>0.97938144329896903</v>
      </c>
      <c r="AD20">
        <v>0.97938144329896903</v>
      </c>
      <c r="AE20">
        <v>0.70370370370370372</v>
      </c>
      <c r="AF20">
        <v>0.63758389261744963</v>
      </c>
      <c r="AG20">
        <v>0.79831932773109249</v>
      </c>
      <c r="AH20">
        <v>0.67375886524822692</v>
      </c>
      <c r="AI20">
        <v>0.6934306569343065</v>
      </c>
      <c r="AJ20">
        <v>0.6462585034013606</v>
      </c>
      <c r="AK20">
        <v>0.70370370370370372</v>
      </c>
      <c r="AL20">
        <v>0.84070796460177</v>
      </c>
      <c r="AM20">
        <v>0.6934306569343065</v>
      </c>
      <c r="AN20">
        <v>0.67375886524822692</v>
      </c>
      <c r="AO20">
        <v>0.70370370370370372</v>
      </c>
      <c r="AP20">
        <v>0.97938144329896903</v>
      </c>
      <c r="AQ20">
        <v>0.97938144329896903</v>
      </c>
      <c r="AR20">
        <v>0.94059405940594065</v>
      </c>
      <c r="AS20">
        <v>0.73643410852713176</v>
      </c>
      <c r="AT20">
        <v>0.68345323741007191</v>
      </c>
      <c r="AU20">
        <v>0.82608695652173914</v>
      </c>
      <c r="AV20">
        <v>0.85585585585585577</v>
      </c>
      <c r="AW20">
        <v>0.79831932773109249</v>
      </c>
      <c r="AX20">
        <v>0.95959595959595967</v>
      </c>
      <c r="AY20">
        <v>0.97938144329896903</v>
      </c>
      <c r="AZ20">
        <v>0.95959595959595967</v>
      </c>
      <c r="BA20">
        <v>1</v>
      </c>
      <c r="BB20">
        <v>0.81196581196581197</v>
      </c>
      <c r="BC20">
        <v>0.87155963302752293</v>
      </c>
      <c r="BD20">
        <v>0.90476190476190466</v>
      </c>
      <c r="BE20">
        <v>0.62091503267973858</v>
      </c>
      <c r="BF20">
        <v>0.7142857142857143</v>
      </c>
      <c r="BG20">
        <v>0.78512396694214881</v>
      </c>
      <c r="BH20">
        <v>0.70370370370370372</v>
      </c>
      <c r="BI20">
        <v>0.65517241379310343</v>
      </c>
      <c r="BJ20">
        <v>0.90476190476190466</v>
      </c>
      <c r="BK20">
        <v>0.97938144329896903</v>
      </c>
      <c r="BL20">
        <v>0.86678832116788329</v>
      </c>
      <c r="BM20">
        <v>0.85585585585585577</v>
      </c>
      <c r="BN20">
        <v>1</v>
      </c>
      <c r="BO20">
        <v>0.92233009708737856</v>
      </c>
      <c r="BP20">
        <v>0.88785046728971961</v>
      </c>
      <c r="BQ20">
        <v>0.92233009708737856</v>
      </c>
      <c r="BR20">
        <v>0.95959595959595967</v>
      </c>
      <c r="BS20">
        <v>0.92054263565891481</v>
      </c>
      <c r="BT20">
        <v>0.95959595959595967</v>
      </c>
      <c r="BU20">
        <v>0.90476190476190466</v>
      </c>
      <c r="BV20">
        <v>0.94059405940594065</v>
      </c>
      <c r="BY20" s="81">
        <v>1.2594381211918648E-2</v>
      </c>
    </row>
    <row r="21" spans="1:78" ht="14.25">
      <c r="A21" s="111"/>
      <c r="B21" s="92" t="s">
        <v>70</v>
      </c>
      <c r="C21">
        <v>0.55234657039711188</v>
      </c>
      <c r="D21">
        <v>0.48571428571428577</v>
      </c>
      <c r="E21">
        <v>0.52577319587628868</v>
      </c>
      <c r="F21">
        <v>0.37592137592137592</v>
      </c>
      <c r="G21">
        <v>0.36170212765957449</v>
      </c>
      <c r="H21">
        <v>0.36515513126491644</v>
      </c>
      <c r="I21">
        <v>0.40157480314960631</v>
      </c>
      <c r="J21">
        <v>0.40369393139841686</v>
      </c>
      <c r="K21">
        <v>0.36170212765957449</v>
      </c>
      <c r="L21">
        <v>0.36515513126491644</v>
      </c>
      <c r="M21">
        <v>0.38154613466334164</v>
      </c>
      <c r="N21">
        <v>0.71162790697674416</v>
      </c>
      <c r="O21">
        <v>1</v>
      </c>
      <c r="P21">
        <v>0.48571428571428577</v>
      </c>
      <c r="Q21">
        <v>0.96226415094339612</v>
      </c>
      <c r="R21">
        <v>0.40799999999999997</v>
      </c>
      <c r="S21">
        <v>0.40799999999999997</v>
      </c>
      <c r="T21">
        <v>0.65106382978723398</v>
      </c>
      <c r="U21">
        <v>0.54063604240282692</v>
      </c>
      <c r="V21">
        <v>0.48571428571428577</v>
      </c>
      <c r="W21">
        <v>0.42618384401114207</v>
      </c>
      <c r="X21">
        <v>0.42382271468144045</v>
      </c>
      <c r="Y21">
        <v>0.35334872979214782</v>
      </c>
      <c r="Z21">
        <v>0.41917808219178082</v>
      </c>
      <c r="AA21">
        <v>0.39947780678851175</v>
      </c>
      <c r="AB21">
        <v>0.41917808219178082</v>
      </c>
      <c r="AC21">
        <v>0.37226277372262773</v>
      </c>
      <c r="AD21">
        <v>0.36342042755344417</v>
      </c>
      <c r="AE21">
        <v>0.61943319838056676</v>
      </c>
      <c r="AF21">
        <v>0.42382271468144045</v>
      </c>
      <c r="AG21">
        <v>0.50830564784053156</v>
      </c>
      <c r="AH21">
        <v>0.44347826086956521</v>
      </c>
      <c r="AI21">
        <v>0.48881789137380194</v>
      </c>
      <c r="AJ21">
        <v>0.55636363636363639</v>
      </c>
      <c r="AK21">
        <v>0.46504559270516721</v>
      </c>
      <c r="AL21">
        <v>0.48881789137380194</v>
      </c>
      <c r="AM21">
        <v>0.55234657039711188</v>
      </c>
      <c r="AN21">
        <v>0.65106382978723398</v>
      </c>
      <c r="AO21">
        <v>0.47663551401869159</v>
      </c>
      <c r="AP21">
        <v>0.39947780678851175</v>
      </c>
      <c r="AQ21">
        <v>0.3704600484261501</v>
      </c>
      <c r="AR21">
        <v>0.41239892183288412</v>
      </c>
      <c r="AS21">
        <v>0.48264984227129332</v>
      </c>
      <c r="AT21">
        <v>0.69863013698630139</v>
      </c>
      <c r="AU21">
        <v>0.52941176470588236</v>
      </c>
      <c r="AV21">
        <v>0.45945945945945943</v>
      </c>
      <c r="AW21">
        <v>0.66579634464751958</v>
      </c>
      <c r="AX21">
        <v>0.38931297709923668</v>
      </c>
      <c r="AY21">
        <v>0.48881789137380194</v>
      </c>
      <c r="AZ21">
        <v>0.42382271468144045</v>
      </c>
      <c r="BA21">
        <v>0.38931297709923668</v>
      </c>
      <c r="BB21">
        <v>0.46788990825688076</v>
      </c>
      <c r="BC21">
        <v>0.37317073170731702</v>
      </c>
      <c r="BD21">
        <v>0.40799999999999997</v>
      </c>
      <c r="BE21">
        <v>0.36342042755344417</v>
      </c>
      <c r="BF21">
        <v>0.71830985915492962</v>
      </c>
      <c r="BG21">
        <v>0.50163934426229506</v>
      </c>
      <c r="BH21">
        <v>0.60474308300395263</v>
      </c>
      <c r="BI21">
        <v>0.90532544378698221</v>
      </c>
      <c r="BJ21">
        <v>0.40369393139841686</v>
      </c>
      <c r="BK21">
        <v>0.3796526054590571</v>
      </c>
      <c r="BL21">
        <v>0.44606413994169097</v>
      </c>
      <c r="BM21">
        <v>0.51170568561872909</v>
      </c>
      <c r="BN21">
        <v>0.37777777777777777</v>
      </c>
      <c r="BO21">
        <v>0.40369393139841686</v>
      </c>
      <c r="BP21">
        <v>0.48571428571428577</v>
      </c>
      <c r="BQ21">
        <v>0.39534883720930236</v>
      </c>
      <c r="BR21">
        <v>0.37592137592137592</v>
      </c>
      <c r="BS21">
        <v>0.44868035190615835</v>
      </c>
      <c r="BT21">
        <v>0.37408312958435203</v>
      </c>
      <c r="BU21">
        <v>0.42857142857142855</v>
      </c>
      <c r="BV21">
        <v>0.41689373297002724</v>
      </c>
      <c r="BY21" s="81">
        <v>1.0631965922656282E-3</v>
      </c>
    </row>
    <row r="22" spans="1:78" ht="28.5">
      <c r="A22" s="111"/>
      <c r="B22" s="92" t="s">
        <v>72</v>
      </c>
      <c r="C22">
        <v>0.97667780074509614</v>
      </c>
      <c r="D22">
        <v>0.97821848228187569</v>
      </c>
      <c r="E22">
        <v>0.89964641893051112</v>
      </c>
      <c r="F22">
        <v>0.99921277182169743</v>
      </c>
      <c r="G22">
        <v>0.97817992344594129</v>
      </c>
      <c r="H22">
        <v>0.94494551571441876</v>
      </c>
      <c r="I22">
        <v>0.98733534927586741</v>
      </c>
      <c r="J22">
        <v>0.97047452402754841</v>
      </c>
      <c r="K22">
        <v>0.98809041284845922</v>
      </c>
      <c r="L22">
        <v>0.99546739359297243</v>
      </c>
      <c r="M22">
        <v>0.94936292169004211</v>
      </c>
      <c r="N22">
        <v>0.9115026498838833</v>
      </c>
      <c r="O22">
        <v>0.93792927447373853</v>
      </c>
      <c r="P22">
        <v>0.96381707764394919</v>
      </c>
      <c r="Q22">
        <v>0.95003423123945496</v>
      </c>
      <c r="R22">
        <v>0.95745496358758142</v>
      </c>
      <c r="S22">
        <v>0.94836750189825358</v>
      </c>
      <c r="T22">
        <v>0.94788482794476747</v>
      </c>
      <c r="U22">
        <v>0.94713904319946507</v>
      </c>
      <c r="V22">
        <v>0.89566152742918592</v>
      </c>
      <c r="W22">
        <v>0.9550023569640741</v>
      </c>
      <c r="X22">
        <v>0.95459264441003522</v>
      </c>
      <c r="Y22">
        <v>0.99219630770717626</v>
      </c>
      <c r="Z22">
        <v>0.95070823129486481</v>
      </c>
      <c r="AA22">
        <v>0.97101330898079996</v>
      </c>
      <c r="AB22">
        <v>0.96582502541566562</v>
      </c>
      <c r="AC22">
        <v>0.99325330853336968</v>
      </c>
      <c r="AD22">
        <v>0.95379915998472697</v>
      </c>
      <c r="AE22">
        <v>0.93017377975779558</v>
      </c>
      <c r="AF22">
        <v>0.95294331709592528</v>
      </c>
      <c r="AG22">
        <v>0.94049567244910726</v>
      </c>
      <c r="AH22">
        <v>0.94529688659870381</v>
      </c>
      <c r="AI22">
        <v>0.91586189309453858</v>
      </c>
      <c r="AJ22">
        <v>0.93352120381478498</v>
      </c>
      <c r="AK22">
        <v>0.95196076151603259</v>
      </c>
      <c r="AL22">
        <v>0.93529772356683694</v>
      </c>
      <c r="AM22">
        <v>0.94524013450865163</v>
      </c>
      <c r="AN22">
        <v>0.91369863126854722</v>
      </c>
      <c r="AO22">
        <v>0.93890017604211962</v>
      </c>
      <c r="AP22">
        <v>0.9525448872823572</v>
      </c>
      <c r="AQ22">
        <v>0.95889144450954</v>
      </c>
      <c r="AR22">
        <v>0.9623931260257288</v>
      </c>
      <c r="AS22">
        <v>0.88768492377095254</v>
      </c>
      <c r="AT22">
        <v>0.96726686829824404</v>
      </c>
      <c r="AU22">
        <v>0.99991152422124696</v>
      </c>
      <c r="AV22">
        <v>0.93445760519806409</v>
      </c>
      <c r="AW22">
        <v>0.89246159342622378</v>
      </c>
      <c r="AX22">
        <v>0.97947545277524151</v>
      </c>
      <c r="AY22">
        <v>0.95955922798125437</v>
      </c>
      <c r="AZ22">
        <v>0.97247462204165658</v>
      </c>
      <c r="BA22">
        <v>0.95012098539461132</v>
      </c>
      <c r="BB22">
        <v>0.97528516453171332</v>
      </c>
      <c r="BC22">
        <v>0.74925014997000605</v>
      </c>
      <c r="BD22">
        <v>0.92957985843775404</v>
      </c>
      <c r="BE22">
        <v>0.90809829189622315</v>
      </c>
      <c r="BF22">
        <v>0.90597694399476703</v>
      </c>
      <c r="BG22">
        <v>0.94644458291415923</v>
      </c>
      <c r="BH22">
        <v>0.99662711294743067</v>
      </c>
      <c r="BI22">
        <v>0.93822632579805265</v>
      </c>
      <c r="BJ22">
        <v>0.93070044709388966</v>
      </c>
      <c r="BK22">
        <v>0.95745496358758142</v>
      </c>
      <c r="BL22">
        <v>0.68551042810098795</v>
      </c>
      <c r="BM22">
        <v>0.99132683105889952</v>
      </c>
      <c r="BN22">
        <v>0.98763804239155983</v>
      </c>
      <c r="BO22">
        <v>0.96909332822085725</v>
      </c>
      <c r="BP22">
        <v>0.99375034184977673</v>
      </c>
      <c r="BQ22">
        <v>0.98401551790637487</v>
      </c>
      <c r="BR22">
        <v>0.93745666212503531</v>
      </c>
      <c r="BS22">
        <v>0.99048374306106257</v>
      </c>
      <c r="BT22">
        <v>0.98756917660252719</v>
      </c>
      <c r="BU22">
        <v>0.99534291294189092</v>
      </c>
      <c r="BV22">
        <v>0.98797566798612668</v>
      </c>
      <c r="BY22" s="81">
        <v>3.0059737992794048E-2</v>
      </c>
    </row>
    <row r="23" spans="1:78" ht="14.25">
      <c r="A23" s="111"/>
      <c r="B23" s="92" t="s">
        <v>76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0.33355570380253502</v>
      </c>
      <c r="L23">
        <v>1</v>
      </c>
      <c r="M23">
        <v>1</v>
      </c>
      <c r="N23">
        <v>1</v>
      </c>
      <c r="O23">
        <v>1</v>
      </c>
      <c r="P23">
        <v>0.33557046979865773</v>
      </c>
      <c r="Q23">
        <v>1</v>
      </c>
      <c r="R23">
        <v>1</v>
      </c>
      <c r="S23">
        <v>1</v>
      </c>
      <c r="T23">
        <v>1</v>
      </c>
      <c r="U23">
        <v>0.33355570380253502</v>
      </c>
      <c r="V23">
        <v>0.7142857142857143</v>
      </c>
      <c r="W23">
        <v>1</v>
      </c>
      <c r="X23">
        <v>1</v>
      </c>
      <c r="Y23">
        <v>0.33355570380253502</v>
      </c>
      <c r="Z23">
        <v>1</v>
      </c>
      <c r="AA23">
        <v>1</v>
      </c>
      <c r="AB23">
        <v>1</v>
      </c>
      <c r="AC23">
        <v>1</v>
      </c>
      <c r="AD23">
        <v>0.98039215686274506</v>
      </c>
      <c r="AE23">
        <v>1</v>
      </c>
      <c r="AF23">
        <v>1</v>
      </c>
      <c r="AG23">
        <v>1</v>
      </c>
      <c r="AH23">
        <v>0.33355570380253502</v>
      </c>
      <c r="AI23">
        <v>0.33355570380253502</v>
      </c>
      <c r="AJ23">
        <v>1</v>
      </c>
      <c r="AK23">
        <v>0.94339622641509424</v>
      </c>
      <c r="AL23">
        <v>1</v>
      </c>
      <c r="AM23">
        <v>0.33355570380253502</v>
      </c>
      <c r="AN23">
        <v>0.80645161290322587</v>
      </c>
      <c r="AO23">
        <v>0.33355570380253502</v>
      </c>
      <c r="AP23">
        <v>0.33355570380253502</v>
      </c>
      <c r="AQ23">
        <v>0.33355570380253502</v>
      </c>
      <c r="AR23">
        <v>0.33355570380253502</v>
      </c>
      <c r="AS23">
        <v>0.33355570380253502</v>
      </c>
      <c r="AT23">
        <v>0.33355570380253502</v>
      </c>
      <c r="AU23">
        <v>0.33355570380253502</v>
      </c>
      <c r="AV23">
        <v>0.33355570380253502</v>
      </c>
      <c r="AW23">
        <v>0.33355570380253502</v>
      </c>
      <c r="AX23">
        <v>0.33355570380253502</v>
      </c>
      <c r="AY23">
        <v>0.33355570380253502</v>
      </c>
      <c r="AZ23">
        <v>0.33355570380253502</v>
      </c>
      <c r="BA23">
        <v>1</v>
      </c>
      <c r="BB23">
        <v>0.33355570380253502</v>
      </c>
      <c r="BC23">
        <v>0.7142857142857143</v>
      </c>
      <c r="BD23">
        <v>0.33355570380253502</v>
      </c>
      <c r="BE23">
        <v>0.33355570380253502</v>
      </c>
      <c r="BF23">
        <v>1</v>
      </c>
      <c r="BG23">
        <v>1</v>
      </c>
      <c r="BH23">
        <v>1</v>
      </c>
      <c r="BI23">
        <v>1</v>
      </c>
      <c r="BJ23">
        <v>0.92592592592592582</v>
      </c>
      <c r="BK23">
        <v>1</v>
      </c>
      <c r="BL23">
        <v>0.33355570380253502</v>
      </c>
      <c r="BM23">
        <v>0.33355570380253502</v>
      </c>
      <c r="BN23">
        <v>0.33355570380253502</v>
      </c>
      <c r="BO23">
        <v>0.33355570380253502</v>
      </c>
      <c r="BP23">
        <v>0.33355570380253502</v>
      </c>
      <c r="BQ23">
        <v>0.33355570380253502</v>
      </c>
      <c r="BR23">
        <v>0.33355570380253502</v>
      </c>
      <c r="BS23">
        <v>0.33355570380253502</v>
      </c>
      <c r="BT23">
        <v>0.33355570380253502</v>
      </c>
      <c r="BU23">
        <v>0.33355570380253502</v>
      </c>
      <c r="BV23">
        <v>0.33355570380253502</v>
      </c>
      <c r="BY23" s="81">
        <v>9.8895553906941366E-2</v>
      </c>
    </row>
    <row r="24" spans="1:78" ht="14.25">
      <c r="A24" s="111"/>
      <c r="B24" s="92" t="s">
        <v>78</v>
      </c>
      <c r="C24">
        <v>0.33333333675213678</v>
      </c>
      <c r="D24">
        <v>0.33333333675213678</v>
      </c>
      <c r="E24">
        <v>0.33333333675213678</v>
      </c>
      <c r="F24">
        <v>0.33333333675213678</v>
      </c>
      <c r="G24">
        <v>0.33333333675213678</v>
      </c>
      <c r="H24">
        <v>0.33333333675213678</v>
      </c>
      <c r="I24">
        <v>0.33333333675213678</v>
      </c>
      <c r="J24">
        <v>0.33333333675213678</v>
      </c>
      <c r="K24">
        <v>0.33333333675213678</v>
      </c>
      <c r="L24">
        <v>0.33333333675213678</v>
      </c>
      <c r="M24">
        <v>0.33333333675213678</v>
      </c>
      <c r="N24">
        <v>0.38419399881881033</v>
      </c>
      <c r="O24">
        <v>0.33678756476683935</v>
      </c>
      <c r="P24">
        <v>0.33854166666666663</v>
      </c>
      <c r="Q24">
        <v>0.36312849162011174</v>
      </c>
      <c r="R24">
        <v>0.81685957957619815</v>
      </c>
      <c r="S24">
        <v>0.34031413612565442</v>
      </c>
      <c r="T24">
        <v>0.39827909119328953</v>
      </c>
      <c r="U24">
        <v>1</v>
      </c>
      <c r="V24">
        <v>0.3623188405797102</v>
      </c>
      <c r="W24">
        <v>0.33333333675213678</v>
      </c>
      <c r="X24">
        <v>0.33333333675213678</v>
      </c>
      <c r="Y24">
        <v>0.33333333675213678</v>
      </c>
      <c r="Z24">
        <v>0.33333333675213678</v>
      </c>
      <c r="AA24">
        <v>0.33333333675213678</v>
      </c>
      <c r="AB24">
        <v>0.39393939393939398</v>
      </c>
      <c r="AC24">
        <v>0.33333333675213678</v>
      </c>
      <c r="AD24">
        <v>0.7397291453283259</v>
      </c>
      <c r="AE24">
        <v>0.36208068271705346</v>
      </c>
      <c r="AF24">
        <v>0.33333333675213678</v>
      </c>
      <c r="AG24">
        <v>0.33333333675213678</v>
      </c>
      <c r="AH24">
        <v>0.33333333675213678</v>
      </c>
      <c r="AI24">
        <v>0.33333333675213678</v>
      </c>
      <c r="AJ24">
        <v>0.33333333675213678</v>
      </c>
      <c r="AK24">
        <v>0.41298228229766054</v>
      </c>
      <c r="AL24">
        <v>1</v>
      </c>
      <c r="AM24">
        <v>0.33333333675213678</v>
      </c>
      <c r="AN24">
        <v>0.39872897471444874</v>
      </c>
      <c r="AO24">
        <v>0.33333333675213678</v>
      </c>
      <c r="AP24">
        <v>0.33333333675213678</v>
      </c>
      <c r="AQ24">
        <v>0.33333333675213678</v>
      </c>
      <c r="AR24">
        <v>0.33333333675213678</v>
      </c>
      <c r="AS24">
        <v>0.33333333675213678</v>
      </c>
      <c r="AT24">
        <v>0.33333333675213678</v>
      </c>
      <c r="AU24">
        <v>0.33333333675213678</v>
      </c>
      <c r="AV24">
        <v>0.33333333675213678</v>
      </c>
      <c r="AW24">
        <v>0.33333333675213678</v>
      </c>
      <c r="AX24">
        <v>0.33333333675213678</v>
      </c>
      <c r="AY24">
        <v>0.33333333675213678</v>
      </c>
      <c r="AZ24">
        <v>0.33333333675213678</v>
      </c>
      <c r="BA24">
        <v>0.33333333675213678</v>
      </c>
      <c r="BB24">
        <v>0.33333333675213678</v>
      </c>
      <c r="BC24">
        <v>0.33333333675213678</v>
      </c>
      <c r="BD24">
        <v>0.41935483870967744</v>
      </c>
      <c r="BE24">
        <v>0.33333333675213678</v>
      </c>
      <c r="BF24">
        <v>0.33333333675213678</v>
      </c>
      <c r="BG24">
        <v>0.33333333675213678</v>
      </c>
      <c r="BH24">
        <v>0.33333333675213678</v>
      </c>
      <c r="BI24">
        <v>0.33333333675213678</v>
      </c>
      <c r="BJ24">
        <v>0.33333333675213678</v>
      </c>
      <c r="BK24">
        <v>0.33333333675213678</v>
      </c>
      <c r="BL24">
        <v>0.33333333675213678</v>
      </c>
      <c r="BM24">
        <v>0.33333333675213678</v>
      </c>
      <c r="BN24">
        <v>0.33333333675213678</v>
      </c>
      <c r="BO24">
        <v>0.33333333675213678</v>
      </c>
      <c r="BP24">
        <v>0.33333333675213678</v>
      </c>
      <c r="BQ24">
        <v>0.33333333675213678</v>
      </c>
      <c r="BR24">
        <v>0.33333333675213678</v>
      </c>
      <c r="BS24">
        <v>0.33333333675213678</v>
      </c>
      <c r="BT24">
        <v>0.33333333675213678</v>
      </c>
      <c r="BU24">
        <v>0.33333333675213678</v>
      </c>
      <c r="BV24">
        <v>0.33333333675213678</v>
      </c>
      <c r="BY24" s="81">
        <v>9.3401850173215253E-3</v>
      </c>
    </row>
    <row r="25" spans="1:78">
      <c r="B25" s="81" t="s">
        <v>247</v>
      </c>
      <c r="C25">
        <f>AVERAGE(C20:C24)</f>
        <v>0.72447154157886895</v>
      </c>
      <c r="D25">
        <f t="shared" ref="D25:BO25" si="14">AVERAGE(D20:D24)</f>
        <v>0.71911708649587813</v>
      </c>
      <c r="E25">
        <f t="shared" si="14"/>
        <v>0.71989218323214144</v>
      </c>
      <c r="F25">
        <f t="shared" si="14"/>
        <v>0.73756978555883579</v>
      </c>
      <c r="G25">
        <f t="shared" si="14"/>
        <v>0.73464307757153047</v>
      </c>
      <c r="H25">
        <f t="shared" si="14"/>
        <v>0.72456308540608827</v>
      </c>
      <c r="I25">
        <f t="shared" si="14"/>
        <v>0.72891471725299783</v>
      </c>
      <c r="J25">
        <f t="shared" si="14"/>
        <v>0.72596637785309615</v>
      </c>
      <c r="K25">
        <f t="shared" si="14"/>
        <v>0.59525550813173311</v>
      </c>
      <c r="L25">
        <f t="shared" si="14"/>
        <v>0.73071036424119717</v>
      </c>
      <c r="M25">
        <f t="shared" si="14"/>
        <v>0.72096729050229225</v>
      </c>
      <c r="N25">
        <f t="shared" si="14"/>
        <v>0.73071661181615966</v>
      </c>
      <c r="O25">
        <f t="shared" si="14"/>
        <v>0.77912637438406329</v>
      </c>
      <c r="P25">
        <f t="shared" si="14"/>
        <v>0.55759583283184477</v>
      </c>
      <c r="Q25">
        <f t="shared" si="14"/>
        <v>0.78260215328408256</v>
      </c>
      <c r="R25">
        <f t="shared" si="14"/>
        <v>0.80763407980392699</v>
      </c>
      <c r="S25">
        <f t="shared" si="14"/>
        <v>0.71050749877595276</v>
      </c>
      <c r="T25">
        <f t="shared" si="14"/>
        <v>0.73419732283470363</v>
      </c>
      <c r="U25">
        <f t="shared" si="14"/>
        <v>0.71626615788096548</v>
      </c>
      <c r="V25">
        <f t="shared" si="14"/>
        <v>0.67084135662064726</v>
      </c>
      <c r="W25">
        <f t="shared" si="14"/>
        <v>0.73102271942665875</v>
      </c>
      <c r="X25">
        <f t="shared" si="14"/>
        <v>0.70201360471494101</v>
      </c>
      <c r="Y25">
        <f t="shared" si="14"/>
        <v>0.6024868156107992</v>
      </c>
      <c r="Z25">
        <f t="shared" si="14"/>
        <v>0.70030779559397494</v>
      </c>
      <c r="AA25">
        <f t="shared" si="14"/>
        <v>0.71833498396223361</v>
      </c>
      <c r="AB25">
        <f t="shared" si="14"/>
        <v>0.67528535565528003</v>
      </c>
      <c r="AC25">
        <f t="shared" si="14"/>
        <v>0.73564617246142061</v>
      </c>
      <c r="AD25">
        <f t="shared" si="14"/>
        <v>0.80334446660564218</v>
      </c>
      <c r="AE25">
        <f t="shared" si="14"/>
        <v>0.72307827291182392</v>
      </c>
      <c r="AF25">
        <f t="shared" si="14"/>
        <v>0.66953665222939052</v>
      </c>
      <c r="AG25">
        <f t="shared" si="14"/>
        <v>0.71609079695457367</v>
      </c>
      <c r="AH25">
        <f t="shared" si="14"/>
        <v>0.54588461065423355</v>
      </c>
      <c r="AI25">
        <f t="shared" si="14"/>
        <v>0.55299989639146374</v>
      </c>
      <c r="AJ25">
        <f t="shared" si="14"/>
        <v>0.69389533606638376</v>
      </c>
      <c r="AK25">
        <f t="shared" si="14"/>
        <v>0.69541771332753155</v>
      </c>
      <c r="AL25">
        <f t="shared" si="14"/>
        <v>0.85296471590848166</v>
      </c>
      <c r="AM25">
        <f t="shared" si="14"/>
        <v>0.57158128047894841</v>
      </c>
      <c r="AN25">
        <f t="shared" si="14"/>
        <v>0.68874038278433658</v>
      </c>
      <c r="AO25">
        <f t="shared" si="14"/>
        <v>0.55722568686383733</v>
      </c>
      <c r="AP25">
        <f t="shared" si="14"/>
        <v>0.59965863558490207</v>
      </c>
      <c r="AQ25">
        <f t="shared" si="14"/>
        <v>0.59512439535786621</v>
      </c>
      <c r="AR25">
        <f t="shared" si="14"/>
        <v>0.59645502956384511</v>
      </c>
      <c r="AS25">
        <f t="shared" si="14"/>
        <v>0.55473158302480985</v>
      </c>
      <c r="AT25">
        <f t="shared" si="14"/>
        <v>0.60324785664985781</v>
      </c>
      <c r="AU25">
        <f t="shared" si="14"/>
        <v>0.60445985720070805</v>
      </c>
      <c r="AV25">
        <f t="shared" si="14"/>
        <v>0.58333239221361022</v>
      </c>
      <c r="AW25">
        <f t="shared" si="14"/>
        <v>0.60469326127190148</v>
      </c>
      <c r="AX25">
        <f t="shared" si="14"/>
        <v>0.59905468600502199</v>
      </c>
      <c r="AY25">
        <f t="shared" si="14"/>
        <v>0.61892952064173945</v>
      </c>
      <c r="AZ25">
        <f t="shared" si="14"/>
        <v>0.60455646737474578</v>
      </c>
      <c r="BA25">
        <f t="shared" si="14"/>
        <v>0.73455345984919695</v>
      </c>
      <c r="BB25">
        <f t="shared" si="14"/>
        <v>0.58440598506181562</v>
      </c>
      <c r="BC25">
        <f t="shared" si="14"/>
        <v>0.6083199131485395</v>
      </c>
      <c r="BD25">
        <f t="shared" si="14"/>
        <v>0.59905046114237426</v>
      </c>
      <c r="BE25">
        <f t="shared" si="14"/>
        <v>0.51186455853681556</v>
      </c>
      <c r="BF25">
        <f t="shared" si="14"/>
        <v>0.73438117083750964</v>
      </c>
      <c r="BG25">
        <f t="shared" si="14"/>
        <v>0.71330824617414801</v>
      </c>
      <c r="BH25">
        <f t="shared" si="14"/>
        <v>0.72768144728144479</v>
      </c>
      <c r="BI25">
        <f t="shared" si="14"/>
        <v>0.76641150402605507</v>
      </c>
      <c r="BJ25">
        <f t="shared" si="14"/>
        <v>0.69968310918645482</v>
      </c>
      <c r="BK25">
        <f t="shared" si="14"/>
        <v>0.72996446981954888</v>
      </c>
      <c r="BL25">
        <f t="shared" si="14"/>
        <v>0.53305038595304688</v>
      </c>
      <c r="BM25">
        <f t="shared" si="14"/>
        <v>0.6051554826176313</v>
      </c>
      <c r="BN25">
        <f t="shared" si="14"/>
        <v>0.60646097214480188</v>
      </c>
      <c r="BO25">
        <f t="shared" si="14"/>
        <v>0.59240127945226484</v>
      </c>
      <c r="BP25">
        <f t="shared" ref="BP25:BV25" si="15">AVERAGE(BP20:BP24)</f>
        <v>0.60684082708169085</v>
      </c>
      <c r="BQ25">
        <f t="shared" si="15"/>
        <v>0.59371669855154552</v>
      </c>
      <c r="BR25">
        <f t="shared" si="15"/>
        <v>0.58797260763940851</v>
      </c>
      <c r="BS25">
        <f t="shared" si="15"/>
        <v>0.60531915423616156</v>
      </c>
      <c r="BT25">
        <f t="shared" si="15"/>
        <v>0.59762746126750221</v>
      </c>
      <c r="BU25">
        <f t="shared" si="15"/>
        <v>0.5991130573659792</v>
      </c>
      <c r="BV25">
        <f t="shared" si="15"/>
        <v>0.60247050018335335</v>
      </c>
      <c r="BW25">
        <f t="shared" si="7"/>
        <v>0.85296471590848166</v>
      </c>
      <c r="BX25">
        <f t="shared" si="8"/>
        <v>0.51186455853681556</v>
      </c>
      <c r="BY25" s="81" t="s">
        <v>41</v>
      </c>
      <c r="BZ25">
        <f>SUM(BY20:BY24)</f>
        <v>0.15195305472124121</v>
      </c>
    </row>
    <row r="26" spans="1:78" s="81" customFormat="1">
      <c r="B26" s="81" t="s">
        <v>248</v>
      </c>
      <c r="C26" s="81">
        <f t="shared" ref="C26:BN26" si="16">(C20*0.012594+C21*0.001063+C22*0.03006+C23*0.098896+C24*0.00934)/0.151953</f>
        <v>0.93138570781751373</v>
      </c>
      <c r="D26" s="81">
        <f t="shared" si="16"/>
        <v>0.93440030036799393</v>
      </c>
      <c r="E26" s="81">
        <f t="shared" si="16"/>
        <v>0.922650278255298</v>
      </c>
      <c r="F26" s="81">
        <f t="shared" si="16"/>
        <v>0.95279200546048315</v>
      </c>
      <c r="G26" s="81">
        <f t="shared" si="16"/>
        <v>0.95024060877871486</v>
      </c>
      <c r="H26" s="81">
        <f t="shared" si="16"/>
        <v>0.94198130585827322</v>
      </c>
      <c r="I26" s="81">
        <f t="shared" si="16"/>
        <v>0.94589335664951657</v>
      </c>
      <c r="J26" s="81">
        <f t="shared" si="16"/>
        <v>0.94257269977774727</v>
      </c>
      <c r="K26" s="81">
        <f t="shared" si="16"/>
        <v>0.51510859894571859</v>
      </c>
      <c r="L26" s="81">
        <f t="shared" si="16"/>
        <v>0.95033592384721477</v>
      </c>
      <c r="M26" s="81">
        <f t="shared" si="16"/>
        <v>0.93975510793846218</v>
      </c>
      <c r="N26" s="81">
        <f t="shared" si="16"/>
        <v>0.91330596738090219</v>
      </c>
      <c r="O26" s="81">
        <f t="shared" si="16"/>
        <v>0.91553673680132319</v>
      </c>
      <c r="P26" s="81">
        <f t="shared" si="16"/>
        <v>0.48833425693608862</v>
      </c>
      <c r="Q26" s="81">
        <f t="shared" si="16"/>
        <v>0.92066801865620829</v>
      </c>
      <c r="R26" s="81">
        <f t="shared" si="16"/>
        <v>0.96423839823717217</v>
      </c>
      <c r="S26" s="81">
        <f t="shared" si="16"/>
        <v>0.93314915656238273</v>
      </c>
      <c r="T26" s="81">
        <f t="shared" si="16"/>
        <v>0.92322458023049914</v>
      </c>
      <c r="U26" s="81">
        <f t="shared" si="16"/>
        <v>0.53269406089320803</v>
      </c>
      <c r="V26" s="81">
        <f t="shared" si="16"/>
        <v>0.74201255153204093</v>
      </c>
      <c r="W26" s="81">
        <f t="shared" si="16"/>
        <v>0.94118299228016089</v>
      </c>
      <c r="X26" s="81">
        <f t="shared" si="16"/>
        <v>0.92929356719105494</v>
      </c>
      <c r="Y26" s="81">
        <f t="shared" si="16"/>
        <v>0.51921113079680703</v>
      </c>
      <c r="Z26" s="81">
        <f t="shared" si="16"/>
        <v>0.92849264386227215</v>
      </c>
      <c r="AA26" s="81">
        <f t="shared" si="16"/>
        <v>0.93979208786197499</v>
      </c>
      <c r="AB26" s="81">
        <f t="shared" si="16"/>
        <v>0.91856296016459538</v>
      </c>
      <c r="AC26" s="81">
        <f t="shared" si="16"/>
        <v>0.95158748458505205</v>
      </c>
      <c r="AD26" s="81">
        <f t="shared" si="16"/>
        <v>0.95593888585945652</v>
      </c>
      <c r="AE26" s="81">
        <f t="shared" si="16"/>
        <v>0.91975649924923897</v>
      </c>
      <c r="AF26" s="81">
        <f t="shared" si="16"/>
        <v>0.91564539407908352</v>
      </c>
      <c r="AG26" s="81">
        <f t="shared" si="16"/>
        <v>0.92709585066556754</v>
      </c>
      <c r="AH26" s="81">
        <f t="shared" si="16"/>
        <v>0.4835246372228123</v>
      </c>
      <c r="AI26" s="81">
        <f t="shared" si="16"/>
        <v>0.4796492722546003</v>
      </c>
      <c r="AJ26" s="81">
        <f t="shared" si="16"/>
        <v>0.91344938822681132</v>
      </c>
      <c r="AK26" s="81">
        <f t="shared" si="16"/>
        <v>0.88927560577855824</v>
      </c>
      <c r="AL26" s="81">
        <f t="shared" si="16"/>
        <v>0.97042203243861025</v>
      </c>
      <c r="AM26" s="81">
        <f t="shared" si="16"/>
        <v>0.48590542331914016</v>
      </c>
      <c r="AN26" s="81">
        <f t="shared" si="16"/>
        <v>0.79052172835970924</v>
      </c>
      <c r="AO26" s="81">
        <f t="shared" si="16"/>
        <v>0.48497302150133842</v>
      </c>
      <c r="AP26" s="81">
        <f t="shared" si="16"/>
        <v>0.50998093072036421</v>
      </c>
      <c r="AQ26" s="81">
        <f t="shared" si="16"/>
        <v>0.51103343796345868</v>
      </c>
      <c r="AR26" s="81">
        <f t="shared" si="16"/>
        <v>0.50880480974328002</v>
      </c>
      <c r="AS26" s="81">
        <f t="shared" si="16"/>
        <v>0.47759619752292065</v>
      </c>
      <c r="AT26" s="81">
        <f t="shared" si="16"/>
        <v>0.49045924869613994</v>
      </c>
      <c r="AU26" s="81">
        <f t="shared" si="16"/>
        <v>0.5075549841261987</v>
      </c>
      <c r="AV26" s="81">
        <f t="shared" si="16"/>
        <v>0.49658452228536654</v>
      </c>
      <c r="AW26" s="81">
        <f t="shared" si="16"/>
        <v>0.4849514578502459</v>
      </c>
      <c r="AX26" s="81">
        <f t="shared" si="16"/>
        <v>0.51359750428587925</v>
      </c>
      <c r="AY26" s="81">
        <f t="shared" si="16"/>
        <v>0.51199352403094733</v>
      </c>
      <c r="AZ26" s="81">
        <f t="shared" si="16"/>
        <v>0.51245398542937981</v>
      </c>
      <c r="BA26" s="81">
        <f t="shared" si="16"/>
        <v>0.94488302225611498</v>
      </c>
      <c r="BB26" s="81">
        <f t="shared" si="16"/>
        <v>0.50108253672331748</v>
      </c>
      <c r="BC26" s="81">
        <f t="shared" si="16"/>
        <v>0.70843547267587237</v>
      </c>
      <c r="BD26" s="81">
        <f t="shared" si="16"/>
        <v>0.50460040308525789</v>
      </c>
      <c r="BE26" s="81">
        <f t="shared" si="16"/>
        <v>0.4712260550234536</v>
      </c>
      <c r="BF26" s="81">
        <f t="shared" si="16"/>
        <v>0.91477152782599624</v>
      </c>
      <c r="BG26" s="81">
        <f t="shared" si="16"/>
        <v>0.92713241193187912</v>
      </c>
      <c r="BH26" s="81">
        <f t="shared" si="16"/>
        <v>0.9310328241110235</v>
      </c>
      <c r="BI26" s="81">
        <f t="shared" si="16"/>
        <v>0.91756016034438481</v>
      </c>
      <c r="BJ26" s="81">
        <f t="shared" si="16"/>
        <v>0.88503851357278629</v>
      </c>
      <c r="BK26" s="81">
        <f t="shared" si="16"/>
        <v>0.94455739726900967</v>
      </c>
      <c r="BL26" s="81">
        <f t="shared" si="16"/>
        <v>0.44814909883176041</v>
      </c>
      <c r="BM26" s="81">
        <f t="shared" si="16"/>
        <v>0.50820013150521759</v>
      </c>
      <c r="BN26" s="81">
        <f t="shared" si="16"/>
        <v>0.5184802904884307</v>
      </c>
      <c r="BO26" s="81">
        <f t="shared" ref="BO26:BU26" si="17">(BO20*0.012594+BO21*0.001063+BO22*0.03006+BO23*0.098896+BO24*0.00934)/0.151953</f>
        <v>0.50855564277529486</v>
      </c>
      <c r="BP26" s="81">
        <f t="shared" si="17"/>
        <v>0.51114947776803188</v>
      </c>
      <c r="BQ26" s="81">
        <f t="shared" si="17"/>
        <v>0.51144923610233428</v>
      </c>
      <c r="BR26" s="81">
        <f t="shared" si="17"/>
        <v>0.50519148322017304</v>
      </c>
      <c r="BS26" s="81">
        <f t="shared" si="17"/>
        <v>0.51295374709614561</v>
      </c>
      <c r="BT26" s="81">
        <f t="shared" si="17"/>
        <v>0.51509209807698508</v>
      </c>
      <c r="BU26" s="81">
        <f t="shared" si="17"/>
        <v>0.51246641440903806</v>
      </c>
      <c r="BV26" s="81">
        <f>(BV20*0.012594+BV21*0.001063+BV22*0.03006+BV23*0.098896+BV24*0.00934)/0.151953</f>
        <v>0.51389710272577027</v>
      </c>
      <c r="BW26" s="81">
        <f t="shared" ref="BW26" si="18">MAX(C26:BV26)</f>
        <v>0.97042203243861025</v>
      </c>
      <c r="BX26" s="81">
        <f t="shared" ref="BX26" si="19">MIN(C26:BV26)</f>
        <v>0.44814909883176041</v>
      </c>
    </row>
    <row r="28" spans="1:78" ht="14.25">
      <c r="A28" s="95" t="s">
        <v>211</v>
      </c>
      <c r="B28" s="92" t="s">
        <v>86</v>
      </c>
      <c r="C28">
        <v>0.66176470588235292</v>
      </c>
      <c r="D28">
        <v>0.66176470588235292</v>
      </c>
      <c r="E28">
        <v>0.5844155844155845</v>
      </c>
      <c r="F28">
        <v>0.43269230769230771</v>
      </c>
      <c r="G28">
        <v>0.6</v>
      </c>
      <c r="H28">
        <v>0.67164179104477606</v>
      </c>
      <c r="I28">
        <v>0.68181818181818188</v>
      </c>
      <c r="J28">
        <v>0.60810810810810811</v>
      </c>
      <c r="K28">
        <v>0.69230769230769229</v>
      </c>
      <c r="L28">
        <v>0.6</v>
      </c>
      <c r="M28">
        <v>0.5844155844155845</v>
      </c>
      <c r="N28">
        <v>0.89999999999999991</v>
      </c>
      <c r="O28">
        <v>0.5357142857142857</v>
      </c>
      <c r="P28">
        <v>0.81818181818181812</v>
      </c>
      <c r="Q28">
        <v>0.51724137931034486</v>
      </c>
      <c r="R28">
        <v>0.33477161136735606</v>
      </c>
      <c r="S28">
        <v>0.3348214285714286</v>
      </c>
      <c r="T28">
        <v>0.33380313033157777</v>
      </c>
      <c r="U28">
        <v>0.36585365853658536</v>
      </c>
      <c r="V28">
        <v>0.6</v>
      </c>
      <c r="W28">
        <v>0.33489618218352313</v>
      </c>
      <c r="X28">
        <v>1</v>
      </c>
      <c r="Y28">
        <v>0.6</v>
      </c>
      <c r="Z28">
        <v>0.33529543253110794</v>
      </c>
      <c r="AA28">
        <v>0.60810810810810811</v>
      </c>
      <c r="AB28">
        <v>1</v>
      </c>
      <c r="AC28">
        <v>0.60810810810810811</v>
      </c>
      <c r="AD28">
        <v>0.33499590560559811</v>
      </c>
      <c r="AE28">
        <v>0.5625</v>
      </c>
      <c r="AF28">
        <v>0.52941176470588236</v>
      </c>
      <c r="AG28">
        <v>0.33484634273383435</v>
      </c>
      <c r="AH28">
        <v>0.51136363636363635</v>
      </c>
      <c r="AI28">
        <v>0.54216867469879515</v>
      </c>
      <c r="AJ28">
        <v>0.9375</v>
      </c>
      <c r="AK28">
        <v>0.57692307692307687</v>
      </c>
      <c r="AL28">
        <v>0.625</v>
      </c>
      <c r="AM28">
        <v>0.64285714285714279</v>
      </c>
      <c r="AN28">
        <v>0.54878048780487809</v>
      </c>
      <c r="AO28">
        <v>0.625</v>
      </c>
      <c r="AP28">
        <v>0.64285714285714279</v>
      </c>
      <c r="AQ28">
        <v>0.569620253164557</v>
      </c>
      <c r="AR28">
        <v>0.54878048780487809</v>
      </c>
      <c r="AS28">
        <v>0.44117647058823528</v>
      </c>
      <c r="AT28">
        <v>0.57692307692307687</v>
      </c>
      <c r="AU28">
        <v>0.5</v>
      </c>
      <c r="AV28">
        <v>0.45918367346938771</v>
      </c>
      <c r="AW28">
        <v>0.51724137931034486</v>
      </c>
      <c r="AX28">
        <v>0.57692307692307687</v>
      </c>
      <c r="AY28">
        <v>0.52941176470588236</v>
      </c>
      <c r="AZ28">
        <v>0.703125</v>
      </c>
      <c r="BA28">
        <v>0.73770491803278682</v>
      </c>
      <c r="BB28">
        <v>0.57692307692307687</v>
      </c>
      <c r="BC28">
        <v>0.44117647058823528</v>
      </c>
      <c r="BD28">
        <v>0.69230769230769229</v>
      </c>
      <c r="BE28">
        <v>0.57692307692307687</v>
      </c>
      <c r="BF28">
        <v>0.8035714285714286</v>
      </c>
      <c r="BG28">
        <v>0.6</v>
      </c>
      <c r="BH28">
        <v>0.89999999999999991</v>
      </c>
      <c r="BI28">
        <v>0.6</v>
      </c>
      <c r="BJ28">
        <v>0.66176470588235292</v>
      </c>
      <c r="BK28">
        <v>0.51724137931034486</v>
      </c>
      <c r="BL28">
        <v>0.61643835616438358</v>
      </c>
      <c r="BM28">
        <v>0.8035714285714286</v>
      </c>
      <c r="BN28">
        <v>0.5625</v>
      </c>
      <c r="BO28">
        <v>0.48913043478260876</v>
      </c>
      <c r="BP28">
        <v>0.5625</v>
      </c>
      <c r="BQ28">
        <v>0.5844155844155845</v>
      </c>
      <c r="BR28">
        <v>0.33469691335068802</v>
      </c>
      <c r="BS28">
        <v>0.33527045149754131</v>
      </c>
      <c r="BT28">
        <v>0.33469691335068802</v>
      </c>
      <c r="BU28">
        <v>0.569620253164557</v>
      </c>
      <c r="BV28">
        <v>0.3348214285714286</v>
      </c>
      <c r="BY28" s="81">
        <v>8.7858333572627696E-3</v>
      </c>
    </row>
    <row r="29" spans="1:78" ht="14.25">
      <c r="A29" s="95" t="s">
        <v>210</v>
      </c>
      <c r="B29" s="92" t="s">
        <v>87</v>
      </c>
      <c r="C29">
        <v>0.40287769784172661</v>
      </c>
      <c r="D29">
        <v>0.40287769784172661</v>
      </c>
      <c r="E29">
        <v>0.39160839160839156</v>
      </c>
      <c r="F29">
        <v>0.4375</v>
      </c>
      <c r="G29">
        <v>0.39160839160839156</v>
      </c>
      <c r="H29">
        <v>0.47457627118644069</v>
      </c>
      <c r="I29">
        <v>0.47457627118644069</v>
      </c>
      <c r="J29">
        <v>0.38888888888888895</v>
      </c>
      <c r="K29">
        <v>0.40287769784172661</v>
      </c>
      <c r="L29">
        <v>0.53030303030303028</v>
      </c>
      <c r="M29">
        <v>0.44094488188976377</v>
      </c>
      <c r="N29">
        <v>0.51851851851851849</v>
      </c>
      <c r="O29">
        <v>0.51851851851851849</v>
      </c>
      <c r="P29">
        <v>0.51851851851851849</v>
      </c>
      <c r="Q29">
        <v>0.51851851851851849</v>
      </c>
      <c r="R29">
        <v>0.51851851851851849</v>
      </c>
      <c r="S29">
        <v>0.51851851851851849</v>
      </c>
      <c r="T29">
        <v>0.63636363636363635</v>
      </c>
      <c r="U29">
        <v>0.40579710144927533</v>
      </c>
      <c r="V29">
        <v>0.40579710144927533</v>
      </c>
      <c r="W29">
        <v>0.35308953341740223</v>
      </c>
      <c r="X29">
        <v>0.41176470588235298</v>
      </c>
      <c r="Y29">
        <v>0.44444444444444442</v>
      </c>
      <c r="Z29">
        <v>0.3783783783783784</v>
      </c>
      <c r="AA29">
        <v>0.45161290322580644</v>
      </c>
      <c r="AB29">
        <v>0.41176470588235298</v>
      </c>
      <c r="AC29">
        <v>0.45161290322580644</v>
      </c>
      <c r="AD29">
        <v>0.65116279069767435</v>
      </c>
      <c r="AE29">
        <v>0.41176470588235298</v>
      </c>
      <c r="AF29">
        <v>0.41176470588235298</v>
      </c>
      <c r="AG29">
        <v>0.3544303797468355</v>
      </c>
      <c r="AH29">
        <v>0.82352941176470595</v>
      </c>
      <c r="AI29">
        <v>0.82352941176470595</v>
      </c>
      <c r="AJ29">
        <v>0.82352941176470595</v>
      </c>
      <c r="AK29">
        <v>1</v>
      </c>
      <c r="AL29">
        <v>0.82352941176470595</v>
      </c>
      <c r="AM29">
        <v>0.82352941176470595</v>
      </c>
      <c r="AN29">
        <v>0.82352941176470595</v>
      </c>
      <c r="AO29">
        <v>0.82352941176470595</v>
      </c>
      <c r="AP29">
        <v>0.42424242424242425</v>
      </c>
      <c r="AQ29">
        <v>0.40579710144927533</v>
      </c>
      <c r="AR29">
        <v>0.42424242424242425</v>
      </c>
      <c r="AS29">
        <v>0.40579710144927533</v>
      </c>
      <c r="AT29">
        <v>0.40579710144927533</v>
      </c>
      <c r="AU29">
        <v>0.40579710144927533</v>
      </c>
      <c r="AV29">
        <v>0.40579710144927533</v>
      </c>
      <c r="AW29">
        <v>1</v>
      </c>
      <c r="AX29">
        <v>0.40579710144927533</v>
      </c>
      <c r="AY29">
        <v>0.48275862068965525</v>
      </c>
      <c r="AZ29">
        <v>0.39772727272727276</v>
      </c>
      <c r="BA29">
        <v>0.62222222222222223</v>
      </c>
      <c r="BB29">
        <v>0.4375</v>
      </c>
      <c r="BC29">
        <v>0.47457627118644069</v>
      </c>
      <c r="BD29">
        <v>0.3783783783783784</v>
      </c>
      <c r="BE29">
        <v>0.3783783783783784</v>
      </c>
      <c r="BF29">
        <v>0.3783783783783784</v>
      </c>
      <c r="BG29">
        <v>0.3783783783783784</v>
      </c>
      <c r="BH29">
        <v>0.51851851851851849</v>
      </c>
      <c r="BI29">
        <v>0.34355828220858897</v>
      </c>
      <c r="BJ29">
        <v>0.4375</v>
      </c>
      <c r="BK29">
        <v>0.4375</v>
      </c>
      <c r="BL29">
        <v>0.4375</v>
      </c>
      <c r="BM29">
        <v>0.434108527131783</v>
      </c>
      <c r="BN29">
        <v>0.46052631578947362</v>
      </c>
      <c r="BO29">
        <v>0.5714285714285714</v>
      </c>
      <c r="BP29">
        <v>0.48275862068965525</v>
      </c>
      <c r="BQ29">
        <v>0.45901639344262291</v>
      </c>
      <c r="BR29">
        <v>0.51851851851851849</v>
      </c>
      <c r="BS29">
        <v>0.434108527131783</v>
      </c>
      <c r="BT29">
        <v>0.45901639344262291</v>
      </c>
      <c r="BU29">
        <v>0.5</v>
      </c>
      <c r="BV29">
        <v>0.45161290322580644</v>
      </c>
      <c r="BY29" s="81">
        <v>2.8028807497748054E-3</v>
      </c>
    </row>
    <row r="30" spans="1:78">
      <c r="B30" s="81" t="s">
        <v>247</v>
      </c>
      <c r="C30">
        <f>AVERAGE(C28:C29)</f>
        <v>0.53232120186203979</v>
      </c>
      <c r="D30">
        <f t="shared" ref="D30:BO30" si="20">AVERAGE(D28:D29)</f>
        <v>0.53232120186203979</v>
      </c>
      <c r="E30">
        <f t="shared" si="20"/>
        <v>0.48801198801198803</v>
      </c>
      <c r="F30">
        <f t="shared" si="20"/>
        <v>0.43509615384615385</v>
      </c>
      <c r="G30">
        <f t="shared" si="20"/>
        <v>0.49580419580419577</v>
      </c>
      <c r="H30">
        <f t="shared" si="20"/>
        <v>0.5731090311156084</v>
      </c>
      <c r="I30">
        <f t="shared" si="20"/>
        <v>0.57819722650231131</v>
      </c>
      <c r="J30">
        <f t="shared" si="20"/>
        <v>0.49849849849849853</v>
      </c>
      <c r="K30">
        <f t="shared" si="20"/>
        <v>0.54759269507470942</v>
      </c>
      <c r="L30">
        <f t="shared" si="20"/>
        <v>0.56515151515151518</v>
      </c>
      <c r="M30">
        <f t="shared" si="20"/>
        <v>0.51268023315267408</v>
      </c>
      <c r="N30">
        <f t="shared" si="20"/>
        <v>0.70925925925925926</v>
      </c>
      <c r="O30">
        <f t="shared" si="20"/>
        <v>0.52711640211640209</v>
      </c>
      <c r="P30">
        <f t="shared" si="20"/>
        <v>0.66835016835016825</v>
      </c>
      <c r="Q30">
        <f t="shared" si="20"/>
        <v>0.51787994891443168</v>
      </c>
      <c r="R30">
        <f t="shared" si="20"/>
        <v>0.4266450649429373</v>
      </c>
      <c r="S30">
        <f t="shared" si="20"/>
        <v>0.42666997354497355</v>
      </c>
      <c r="T30">
        <f t="shared" si="20"/>
        <v>0.48508338334760703</v>
      </c>
      <c r="U30">
        <f t="shared" si="20"/>
        <v>0.38582537999293032</v>
      </c>
      <c r="V30">
        <f t="shared" si="20"/>
        <v>0.50289855072463763</v>
      </c>
      <c r="W30">
        <f t="shared" si="20"/>
        <v>0.34399285780046268</v>
      </c>
      <c r="X30">
        <f t="shared" si="20"/>
        <v>0.70588235294117652</v>
      </c>
      <c r="Y30">
        <f t="shared" si="20"/>
        <v>0.52222222222222214</v>
      </c>
      <c r="Z30">
        <f t="shared" si="20"/>
        <v>0.35683690545474317</v>
      </c>
      <c r="AA30">
        <f t="shared" si="20"/>
        <v>0.5298605056669573</v>
      </c>
      <c r="AB30">
        <f t="shared" si="20"/>
        <v>0.70588235294117652</v>
      </c>
      <c r="AC30">
        <f t="shared" si="20"/>
        <v>0.5298605056669573</v>
      </c>
      <c r="AD30">
        <f t="shared" si="20"/>
        <v>0.49307934815163623</v>
      </c>
      <c r="AE30">
        <f t="shared" si="20"/>
        <v>0.48713235294117652</v>
      </c>
      <c r="AF30">
        <f t="shared" si="20"/>
        <v>0.47058823529411764</v>
      </c>
      <c r="AG30">
        <f t="shared" si="20"/>
        <v>0.34463836124033492</v>
      </c>
      <c r="AH30">
        <f t="shared" si="20"/>
        <v>0.66744652406417115</v>
      </c>
      <c r="AI30">
        <f t="shared" si="20"/>
        <v>0.68284904323175055</v>
      </c>
      <c r="AJ30">
        <f t="shared" si="20"/>
        <v>0.88051470588235303</v>
      </c>
      <c r="AK30">
        <f t="shared" si="20"/>
        <v>0.78846153846153844</v>
      </c>
      <c r="AL30">
        <f t="shared" si="20"/>
        <v>0.72426470588235303</v>
      </c>
      <c r="AM30">
        <f t="shared" si="20"/>
        <v>0.73319327731092443</v>
      </c>
      <c r="AN30">
        <f t="shared" si="20"/>
        <v>0.68615494978479208</v>
      </c>
      <c r="AO30">
        <f t="shared" si="20"/>
        <v>0.72426470588235303</v>
      </c>
      <c r="AP30">
        <f t="shared" si="20"/>
        <v>0.53354978354978355</v>
      </c>
      <c r="AQ30">
        <f t="shared" si="20"/>
        <v>0.48770867730691614</v>
      </c>
      <c r="AR30">
        <f t="shared" si="20"/>
        <v>0.4865114560236512</v>
      </c>
      <c r="AS30">
        <f t="shared" si="20"/>
        <v>0.42348678601875533</v>
      </c>
      <c r="AT30">
        <f t="shared" si="20"/>
        <v>0.49136008918617613</v>
      </c>
      <c r="AU30">
        <f t="shared" si="20"/>
        <v>0.45289855072463769</v>
      </c>
      <c r="AV30">
        <f t="shared" si="20"/>
        <v>0.43249038745933155</v>
      </c>
      <c r="AW30">
        <f t="shared" si="20"/>
        <v>0.75862068965517238</v>
      </c>
      <c r="AX30">
        <f t="shared" si="20"/>
        <v>0.49136008918617613</v>
      </c>
      <c r="AY30">
        <f t="shared" si="20"/>
        <v>0.50608519269776875</v>
      </c>
      <c r="AZ30">
        <f t="shared" si="20"/>
        <v>0.55042613636363635</v>
      </c>
      <c r="BA30">
        <f t="shared" si="20"/>
        <v>0.67996357012750452</v>
      </c>
      <c r="BB30">
        <f t="shared" si="20"/>
        <v>0.50721153846153844</v>
      </c>
      <c r="BC30">
        <f t="shared" si="20"/>
        <v>0.45787637088733801</v>
      </c>
      <c r="BD30">
        <f t="shared" si="20"/>
        <v>0.53534303534303529</v>
      </c>
      <c r="BE30">
        <f t="shared" si="20"/>
        <v>0.47765072765072764</v>
      </c>
      <c r="BF30">
        <f t="shared" si="20"/>
        <v>0.59097490347490345</v>
      </c>
      <c r="BG30">
        <f t="shared" si="20"/>
        <v>0.48918918918918919</v>
      </c>
      <c r="BH30">
        <f t="shared" si="20"/>
        <v>0.70925925925925926</v>
      </c>
      <c r="BI30">
        <f t="shared" si="20"/>
        <v>0.47177914110429447</v>
      </c>
      <c r="BJ30">
        <f t="shared" si="20"/>
        <v>0.54963235294117641</v>
      </c>
      <c r="BK30">
        <f t="shared" si="20"/>
        <v>0.47737068965517243</v>
      </c>
      <c r="BL30">
        <f t="shared" si="20"/>
        <v>0.52696917808219179</v>
      </c>
      <c r="BM30">
        <f t="shared" si="20"/>
        <v>0.61883997785160583</v>
      </c>
      <c r="BN30">
        <f t="shared" si="20"/>
        <v>0.51151315789473684</v>
      </c>
      <c r="BO30">
        <f t="shared" si="20"/>
        <v>0.53027950310559002</v>
      </c>
      <c r="BP30">
        <f t="shared" ref="BP30:BV30" si="21">AVERAGE(BP28:BP29)</f>
        <v>0.52262931034482762</v>
      </c>
      <c r="BQ30">
        <f t="shared" si="21"/>
        <v>0.52171598892910365</v>
      </c>
      <c r="BR30">
        <f t="shared" si="21"/>
        <v>0.42660771593460323</v>
      </c>
      <c r="BS30">
        <f t="shared" si="21"/>
        <v>0.38468948931466218</v>
      </c>
      <c r="BT30">
        <f t="shared" si="21"/>
        <v>0.39685665339665543</v>
      </c>
      <c r="BU30">
        <f t="shared" si="21"/>
        <v>0.53481012658227844</v>
      </c>
      <c r="BV30">
        <f t="shared" si="21"/>
        <v>0.39321716589861755</v>
      </c>
      <c r="BW30">
        <f t="shared" si="7"/>
        <v>0.88051470588235303</v>
      </c>
      <c r="BX30">
        <f t="shared" si="8"/>
        <v>0.34399285780046268</v>
      </c>
      <c r="BY30" s="81" t="s">
        <v>41</v>
      </c>
      <c r="BZ30">
        <f>SUM(BY28:BY29)</f>
        <v>1.1588714107037575E-2</v>
      </c>
    </row>
    <row r="31" spans="1:78" s="81" customFormat="1">
      <c r="B31" s="81" t="s">
        <v>248</v>
      </c>
      <c r="C31" s="81">
        <f t="shared" ref="C31:BN31" si="22">(C28*0.008786+C29*0.002803)/0.011589</f>
        <v>0.5991484073632507</v>
      </c>
      <c r="D31" s="81">
        <f t="shared" si="22"/>
        <v>0.5991484073632507</v>
      </c>
      <c r="E31" s="81">
        <f t="shared" si="22"/>
        <v>0.53778183159493032</v>
      </c>
      <c r="F31" s="81">
        <f t="shared" si="22"/>
        <v>0.4338551311920455</v>
      </c>
      <c r="G31" s="81">
        <f t="shared" si="22"/>
        <v>0.54959688684772812</v>
      </c>
      <c r="H31" s="81">
        <f t="shared" si="22"/>
        <v>0.62397808820907719</v>
      </c>
      <c r="I31" s="81">
        <f t="shared" si="22"/>
        <v>0.63169314294504608</v>
      </c>
      <c r="J31" s="81">
        <f t="shared" si="22"/>
        <v>0.55508615009003304</v>
      </c>
      <c r="K31" s="81">
        <f t="shared" si="22"/>
        <v>0.62230404449613808</v>
      </c>
      <c r="L31" s="81">
        <f t="shared" si="22"/>
        <v>0.58314258296137667</v>
      </c>
      <c r="M31" s="81">
        <f t="shared" si="22"/>
        <v>0.54971471469603361</v>
      </c>
      <c r="N31" s="81">
        <f t="shared" si="22"/>
        <v>0.80773210867265566</v>
      </c>
      <c r="O31" s="81">
        <f t="shared" si="22"/>
        <v>0.53155519213850388</v>
      </c>
      <c r="P31" s="81">
        <f t="shared" si="22"/>
        <v>0.74570306859546642</v>
      </c>
      <c r="Q31" s="81">
        <f t="shared" si="22"/>
        <v>0.5175502775069547</v>
      </c>
      <c r="R31" s="81">
        <f t="shared" si="22"/>
        <v>0.37921397746837493</v>
      </c>
      <c r="S31" s="81">
        <f t="shared" si="22"/>
        <v>0.37925174552040547</v>
      </c>
      <c r="T31" s="81">
        <f t="shared" si="22"/>
        <v>0.40698261936495944</v>
      </c>
      <c r="U31" s="81">
        <f t="shared" si="22"/>
        <v>0.37551467074508221</v>
      </c>
      <c r="V31" s="81">
        <f t="shared" si="22"/>
        <v>0.5530286716163878</v>
      </c>
      <c r="W31" s="81">
        <f t="shared" si="22"/>
        <v>0.33929655870510078</v>
      </c>
      <c r="X31" s="81">
        <f t="shared" si="22"/>
        <v>0.85772512473796148</v>
      </c>
      <c r="Y31" s="81">
        <f t="shared" si="22"/>
        <v>0.56237619965292762</v>
      </c>
      <c r="Z31" s="81">
        <f t="shared" si="22"/>
        <v>0.3457157877998886</v>
      </c>
      <c r="AA31" s="81">
        <f t="shared" si="22"/>
        <v>0.57025703732675581</v>
      </c>
      <c r="AB31" s="81">
        <f t="shared" si="22"/>
        <v>0.85772512473796148</v>
      </c>
      <c r="AC31" s="81">
        <f t="shared" si="22"/>
        <v>0.57025703732675581</v>
      </c>
      <c r="AD31" s="81">
        <f t="shared" si="22"/>
        <v>0.41146633264098414</v>
      </c>
      <c r="AE31" s="81">
        <f t="shared" si="22"/>
        <v>0.52604206321410263</v>
      </c>
      <c r="AF31" s="81">
        <f t="shared" si="22"/>
        <v>0.50095678965347468</v>
      </c>
      <c r="AG31" s="81">
        <f t="shared" si="22"/>
        <v>0.33958308065319254</v>
      </c>
      <c r="AH31" s="81">
        <f t="shared" si="22"/>
        <v>0.58686632584928633</v>
      </c>
      <c r="AI31" s="81">
        <f t="shared" si="22"/>
        <v>0.61022063310726427</v>
      </c>
      <c r="AJ31" s="81">
        <f t="shared" si="22"/>
        <v>0.90993424291797997</v>
      </c>
      <c r="AK31" s="81">
        <f t="shared" si="22"/>
        <v>0.6792515449000045</v>
      </c>
      <c r="AL31" s="81">
        <f t="shared" si="22"/>
        <v>0.67301777040093802</v>
      </c>
      <c r="AM31" s="81">
        <f t="shared" si="22"/>
        <v>0.68655585454476897</v>
      </c>
      <c r="AN31" s="81">
        <f t="shared" si="22"/>
        <v>0.61523326490897656</v>
      </c>
      <c r="AO31" s="81">
        <f t="shared" si="22"/>
        <v>0.67301777040093802</v>
      </c>
      <c r="AP31" s="81">
        <f t="shared" si="22"/>
        <v>0.5899813937608398</v>
      </c>
      <c r="AQ31" s="81">
        <f t="shared" si="22"/>
        <v>0.52999679175650327</v>
      </c>
      <c r="AR31" s="81">
        <f t="shared" si="22"/>
        <v>0.51865880412504739</v>
      </c>
      <c r="AS31" s="81">
        <f t="shared" si="22"/>
        <v>0.43261935852537353</v>
      </c>
      <c r="AT31" s="81">
        <f t="shared" si="22"/>
        <v>0.5355333013382062</v>
      </c>
      <c r="AU31" s="81">
        <f t="shared" si="22"/>
        <v>0.47721540041093435</v>
      </c>
      <c r="AV31" s="81">
        <f t="shared" si="22"/>
        <v>0.44627120808217779</v>
      </c>
      <c r="AW31" s="81">
        <f t="shared" si="22"/>
        <v>0.63400489762884549</v>
      </c>
      <c r="AX31" s="81">
        <f t="shared" si="22"/>
        <v>0.5355333013382062</v>
      </c>
      <c r="AY31" s="81">
        <f t="shared" si="22"/>
        <v>0.5181278952885483</v>
      </c>
      <c r="AZ31" s="81">
        <f t="shared" si="22"/>
        <v>0.62925927995983655</v>
      </c>
      <c r="BA31" s="81">
        <f t="shared" si="22"/>
        <v>0.70977343159245432</v>
      </c>
      <c r="BB31" s="81">
        <f t="shared" si="22"/>
        <v>0.54320119543068024</v>
      </c>
      <c r="BC31" s="81">
        <f t="shared" si="22"/>
        <v>0.44925478977684258</v>
      </c>
      <c r="BD31" s="81">
        <f t="shared" si="22"/>
        <v>0.61637846054102852</v>
      </c>
      <c r="BE31" s="81">
        <f t="shared" si="22"/>
        <v>0.52890160915012063</v>
      </c>
      <c r="BF31" s="81">
        <f t="shared" si="22"/>
        <v>0.70073113866797543</v>
      </c>
      <c r="BG31" s="81">
        <f t="shared" si="22"/>
        <v>0.54639697942830223</v>
      </c>
      <c r="BH31" s="81">
        <f t="shared" si="22"/>
        <v>0.80773210867265566</v>
      </c>
      <c r="BI31" s="81">
        <f t="shared" si="22"/>
        <v>0.53797513720171508</v>
      </c>
      <c r="BJ31" s="81">
        <f t="shared" si="22"/>
        <v>0.60752240968870075</v>
      </c>
      <c r="BK31" s="81">
        <f t="shared" si="22"/>
        <v>0.49795454815952112</v>
      </c>
      <c r="BL31" s="81">
        <f t="shared" si="22"/>
        <v>0.57315902124948437</v>
      </c>
      <c r="BM31" s="81">
        <f t="shared" si="22"/>
        <v>0.71421043860375866</v>
      </c>
      <c r="BN31" s="81">
        <f t="shared" si="22"/>
        <v>0.53783590155819261</v>
      </c>
      <c r="BO31" s="81">
        <f t="shared" ref="BO31:BU31" si="23">(BO28*0.008786+BO29*0.002803)/0.011589</f>
        <v>0.50903566189613303</v>
      </c>
      <c r="BP31" s="81">
        <f t="shared" si="23"/>
        <v>0.54321316884917625</v>
      </c>
      <c r="BQ31" s="81">
        <f t="shared" si="23"/>
        <v>0.55408562218439872</v>
      </c>
      <c r="BR31" s="81">
        <f t="shared" si="23"/>
        <v>0.37915734645841331</v>
      </c>
      <c r="BS31" s="81">
        <f t="shared" si="23"/>
        <v>0.35917614879694409</v>
      </c>
      <c r="BT31" s="81">
        <f t="shared" si="23"/>
        <v>0.36476572883931463</v>
      </c>
      <c r="BU31" s="81">
        <f t="shared" si="23"/>
        <v>0.55278139134556892</v>
      </c>
      <c r="BV31" s="81">
        <f>(BV28*0.008786+BV29*0.002803)/0.011589</f>
        <v>0.36306946580123456</v>
      </c>
      <c r="BW31" s="81">
        <f t="shared" ref="BW31" si="24">MAX(C31:BV31)</f>
        <v>0.90993424291797997</v>
      </c>
      <c r="BX31" s="81">
        <f t="shared" ref="BX31" si="25">MIN(C31:BV31)</f>
        <v>0.33929655870510078</v>
      </c>
    </row>
    <row r="33" spans="1:78" ht="14.25" customHeight="1">
      <c r="A33" s="111" t="s">
        <v>109</v>
      </c>
      <c r="B33" s="92" t="s">
        <v>89</v>
      </c>
      <c r="C33">
        <v>1</v>
      </c>
      <c r="D33">
        <v>1</v>
      </c>
      <c r="E33">
        <v>1</v>
      </c>
      <c r="F33">
        <v>1</v>
      </c>
      <c r="G33">
        <v>1</v>
      </c>
      <c r="H33">
        <v>1</v>
      </c>
      <c r="I33">
        <v>1</v>
      </c>
      <c r="J33">
        <v>1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1</v>
      </c>
      <c r="U33">
        <v>0.33355570380253502</v>
      </c>
      <c r="V33">
        <v>1</v>
      </c>
      <c r="W33">
        <v>1</v>
      </c>
      <c r="X33">
        <v>1</v>
      </c>
      <c r="Y33">
        <v>1</v>
      </c>
      <c r="Z33">
        <v>1</v>
      </c>
      <c r="AA33">
        <v>1</v>
      </c>
      <c r="AB33">
        <v>0.33355570380253502</v>
      </c>
      <c r="AC33">
        <v>1</v>
      </c>
      <c r="AD33">
        <v>1</v>
      </c>
      <c r="AE33">
        <v>0.33355570380253502</v>
      </c>
      <c r="AF33">
        <v>1</v>
      </c>
      <c r="AG33">
        <v>1</v>
      </c>
      <c r="AH33">
        <v>1</v>
      </c>
      <c r="AI33">
        <v>1</v>
      </c>
      <c r="AJ33">
        <v>1</v>
      </c>
      <c r="AK33">
        <v>1</v>
      </c>
      <c r="AL33">
        <v>1</v>
      </c>
      <c r="AM33">
        <v>1</v>
      </c>
      <c r="AN33">
        <v>1</v>
      </c>
      <c r="AO33">
        <v>1</v>
      </c>
      <c r="AP33">
        <v>1</v>
      </c>
      <c r="AQ33">
        <v>1</v>
      </c>
      <c r="AR33">
        <v>1</v>
      </c>
      <c r="AS33">
        <v>1</v>
      </c>
      <c r="AT33">
        <v>1</v>
      </c>
      <c r="AU33">
        <v>1</v>
      </c>
      <c r="AV33">
        <v>1</v>
      </c>
      <c r="AW33">
        <v>1</v>
      </c>
      <c r="AX33">
        <v>1</v>
      </c>
      <c r="AY33">
        <v>1</v>
      </c>
      <c r="AZ33">
        <v>1</v>
      </c>
      <c r="BA33">
        <v>1</v>
      </c>
      <c r="BB33">
        <v>1</v>
      </c>
      <c r="BC33">
        <v>1</v>
      </c>
      <c r="BD33">
        <v>1</v>
      </c>
      <c r="BE33">
        <v>1</v>
      </c>
      <c r="BF33">
        <v>1</v>
      </c>
      <c r="BG33">
        <v>1</v>
      </c>
      <c r="BH33">
        <v>1</v>
      </c>
      <c r="BI33">
        <v>0.33355570380253502</v>
      </c>
      <c r="BJ33">
        <v>1</v>
      </c>
      <c r="BK33">
        <v>1</v>
      </c>
      <c r="BL33">
        <v>1</v>
      </c>
      <c r="BM33">
        <v>1</v>
      </c>
      <c r="BN33">
        <v>1</v>
      </c>
      <c r="BO33">
        <v>1</v>
      </c>
      <c r="BP33">
        <v>1</v>
      </c>
      <c r="BQ33">
        <v>1</v>
      </c>
      <c r="BR33">
        <v>1</v>
      </c>
      <c r="BS33">
        <v>1</v>
      </c>
      <c r="BT33">
        <v>1</v>
      </c>
      <c r="BU33">
        <v>1</v>
      </c>
      <c r="BV33">
        <v>1</v>
      </c>
      <c r="BY33" s="81">
        <v>1.3814141133790701E-3</v>
      </c>
    </row>
    <row r="34" spans="1:78" ht="14.25">
      <c r="A34" s="111"/>
      <c r="B34" s="92" t="s">
        <v>90</v>
      </c>
      <c r="C34">
        <v>1</v>
      </c>
      <c r="D34">
        <v>1</v>
      </c>
      <c r="E34">
        <v>1</v>
      </c>
      <c r="F34">
        <v>1</v>
      </c>
      <c r="G34">
        <v>1</v>
      </c>
      <c r="H34">
        <v>1</v>
      </c>
      <c r="I34">
        <v>1</v>
      </c>
      <c r="J34">
        <v>1</v>
      </c>
      <c r="K34">
        <v>1</v>
      </c>
      <c r="L34">
        <v>1</v>
      </c>
      <c r="M34">
        <v>1</v>
      </c>
      <c r="N34">
        <v>1</v>
      </c>
      <c r="O34">
        <v>1</v>
      </c>
      <c r="P34">
        <v>1</v>
      </c>
      <c r="Q34">
        <v>1</v>
      </c>
      <c r="R34">
        <v>1</v>
      </c>
      <c r="S34">
        <v>1</v>
      </c>
      <c r="T34">
        <v>1</v>
      </c>
      <c r="U34">
        <v>0.33355570380253502</v>
      </c>
      <c r="V34">
        <v>1</v>
      </c>
      <c r="W34">
        <v>1</v>
      </c>
      <c r="X34">
        <v>1</v>
      </c>
      <c r="Y34">
        <v>1</v>
      </c>
      <c r="Z34">
        <v>1</v>
      </c>
      <c r="AA34">
        <v>1</v>
      </c>
      <c r="AB34">
        <v>1</v>
      </c>
      <c r="AC34">
        <v>1</v>
      </c>
      <c r="AD34">
        <v>1</v>
      </c>
      <c r="AE34">
        <v>0.33355570380253502</v>
      </c>
      <c r="AF34">
        <v>1</v>
      </c>
      <c r="AG34">
        <v>1</v>
      </c>
      <c r="AH34">
        <v>1</v>
      </c>
      <c r="AI34">
        <v>1</v>
      </c>
      <c r="AJ34">
        <v>1</v>
      </c>
      <c r="AK34">
        <v>1</v>
      </c>
      <c r="AL34">
        <v>1</v>
      </c>
      <c r="AM34">
        <v>1</v>
      </c>
      <c r="AN34">
        <v>1</v>
      </c>
      <c r="AO34">
        <v>1</v>
      </c>
      <c r="AP34">
        <v>1</v>
      </c>
      <c r="AQ34">
        <v>1</v>
      </c>
      <c r="AR34">
        <v>1</v>
      </c>
      <c r="AS34">
        <v>1</v>
      </c>
      <c r="AT34">
        <v>1</v>
      </c>
      <c r="AU34">
        <v>1</v>
      </c>
      <c r="AV34">
        <v>1</v>
      </c>
      <c r="AW34">
        <v>1</v>
      </c>
      <c r="AX34">
        <v>1</v>
      </c>
      <c r="AY34">
        <v>1</v>
      </c>
      <c r="AZ34">
        <v>1</v>
      </c>
      <c r="BA34">
        <v>1</v>
      </c>
      <c r="BB34">
        <v>1</v>
      </c>
      <c r="BC34">
        <v>1</v>
      </c>
      <c r="BD34">
        <v>1</v>
      </c>
      <c r="BE34">
        <v>1</v>
      </c>
      <c r="BF34">
        <v>1</v>
      </c>
      <c r="BG34">
        <v>1</v>
      </c>
      <c r="BH34">
        <v>1</v>
      </c>
      <c r="BI34">
        <v>1</v>
      </c>
      <c r="BJ34">
        <v>1</v>
      </c>
      <c r="BK34">
        <v>1</v>
      </c>
      <c r="BL34">
        <v>1</v>
      </c>
      <c r="BM34">
        <v>1</v>
      </c>
      <c r="BN34">
        <v>1</v>
      </c>
      <c r="BO34">
        <v>1</v>
      </c>
      <c r="BP34">
        <v>1</v>
      </c>
      <c r="BQ34">
        <v>1</v>
      </c>
      <c r="BR34">
        <v>1</v>
      </c>
      <c r="BS34">
        <v>1</v>
      </c>
      <c r="BT34">
        <v>1</v>
      </c>
      <c r="BU34">
        <v>1</v>
      </c>
      <c r="BV34">
        <v>1</v>
      </c>
      <c r="BY34" s="81">
        <v>2.8028807497748054E-3</v>
      </c>
    </row>
    <row r="35" spans="1:78" ht="14.25">
      <c r="A35" s="111"/>
      <c r="B35" s="92" t="s">
        <v>91</v>
      </c>
      <c r="C35">
        <v>0.33355570380253502</v>
      </c>
      <c r="D35">
        <v>1</v>
      </c>
      <c r="E35">
        <v>1</v>
      </c>
      <c r="F35">
        <v>1</v>
      </c>
      <c r="G35">
        <v>1</v>
      </c>
      <c r="H35">
        <v>1</v>
      </c>
      <c r="I35">
        <v>1</v>
      </c>
      <c r="J35">
        <v>1</v>
      </c>
      <c r="K35">
        <v>1</v>
      </c>
      <c r="L35">
        <v>1</v>
      </c>
      <c r="M35">
        <v>1</v>
      </c>
      <c r="N35">
        <v>1</v>
      </c>
      <c r="O35">
        <v>1</v>
      </c>
      <c r="P35">
        <v>1</v>
      </c>
      <c r="Q35">
        <v>1</v>
      </c>
      <c r="R35">
        <v>1</v>
      </c>
      <c r="S35">
        <v>1</v>
      </c>
      <c r="T35">
        <v>1</v>
      </c>
      <c r="U35">
        <v>0.33355570380253502</v>
      </c>
      <c r="V35">
        <v>1</v>
      </c>
      <c r="W35">
        <v>1</v>
      </c>
      <c r="X35">
        <v>1</v>
      </c>
      <c r="Y35">
        <v>1</v>
      </c>
      <c r="Z35">
        <v>1</v>
      </c>
      <c r="AA35">
        <v>1</v>
      </c>
      <c r="AB35">
        <v>1</v>
      </c>
      <c r="AC35">
        <v>1</v>
      </c>
      <c r="AD35">
        <v>1</v>
      </c>
      <c r="AE35">
        <v>0.33355570380253502</v>
      </c>
      <c r="AF35">
        <v>1</v>
      </c>
      <c r="AG35">
        <v>1</v>
      </c>
      <c r="AH35">
        <v>1</v>
      </c>
      <c r="AI35">
        <v>1</v>
      </c>
      <c r="AJ35">
        <v>1</v>
      </c>
      <c r="AK35">
        <v>1</v>
      </c>
      <c r="AL35">
        <v>1</v>
      </c>
      <c r="AM35">
        <v>1</v>
      </c>
      <c r="AN35">
        <v>1</v>
      </c>
      <c r="AO35">
        <v>1</v>
      </c>
      <c r="AP35">
        <v>1</v>
      </c>
      <c r="AQ35">
        <v>1</v>
      </c>
      <c r="AR35">
        <v>1</v>
      </c>
      <c r="AS35">
        <v>1</v>
      </c>
      <c r="AT35">
        <v>1</v>
      </c>
      <c r="AU35">
        <v>1</v>
      </c>
      <c r="AV35">
        <v>1</v>
      </c>
      <c r="AW35">
        <v>1</v>
      </c>
      <c r="AX35">
        <v>1</v>
      </c>
      <c r="AY35">
        <v>1</v>
      </c>
      <c r="AZ35">
        <v>1</v>
      </c>
      <c r="BA35">
        <v>1</v>
      </c>
      <c r="BB35">
        <v>1</v>
      </c>
      <c r="BC35">
        <v>1</v>
      </c>
      <c r="BD35">
        <v>1</v>
      </c>
      <c r="BE35">
        <v>1</v>
      </c>
      <c r="BF35">
        <v>1</v>
      </c>
      <c r="BG35">
        <v>1</v>
      </c>
      <c r="BH35">
        <v>1</v>
      </c>
      <c r="BI35">
        <v>0.33355570380253502</v>
      </c>
      <c r="BJ35">
        <v>1</v>
      </c>
      <c r="BK35">
        <v>1</v>
      </c>
      <c r="BL35">
        <v>1</v>
      </c>
      <c r="BM35">
        <v>1</v>
      </c>
      <c r="BN35">
        <v>1</v>
      </c>
      <c r="BO35">
        <v>1</v>
      </c>
      <c r="BP35">
        <v>1</v>
      </c>
      <c r="BQ35">
        <v>1</v>
      </c>
      <c r="BR35">
        <v>1</v>
      </c>
      <c r="BS35">
        <v>1</v>
      </c>
      <c r="BT35">
        <v>1</v>
      </c>
      <c r="BU35">
        <v>1</v>
      </c>
      <c r="BV35">
        <v>1</v>
      </c>
      <c r="BY35" s="81">
        <v>3.5293705598952569E-3</v>
      </c>
    </row>
    <row r="36" spans="1:78" ht="14.25">
      <c r="A36" s="111"/>
      <c r="B36" s="92" t="s">
        <v>92</v>
      </c>
      <c r="C36">
        <v>0.33355570380253502</v>
      </c>
      <c r="D36">
        <v>1</v>
      </c>
      <c r="E36">
        <v>1</v>
      </c>
      <c r="F36">
        <v>1</v>
      </c>
      <c r="G36">
        <v>1</v>
      </c>
      <c r="H36">
        <v>1</v>
      </c>
      <c r="I36">
        <v>1</v>
      </c>
      <c r="J36">
        <v>1</v>
      </c>
      <c r="K36">
        <v>1</v>
      </c>
      <c r="L36">
        <v>1</v>
      </c>
      <c r="M36">
        <v>1</v>
      </c>
      <c r="N36">
        <v>1</v>
      </c>
      <c r="O36">
        <v>1</v>
      </c>
      <c r="P36">
        <v>1</v>
      </c>
      <c r="Q36">
        <v>1</v>
      </c>
      <c r="R36">
        <v>1</v>
      </c>
      <c r="S36">
        <v>1</v>
      </c>
      <c r="T36">
        <v>1</v>
      </c>
      <c r="U36">
        <v>0.33355570380253502</v>
      </c>
      <c r="V36">
        <v>1</v>
      </c>
      <c r="W36">
        <v>1</v>
      </c>
      <c r="X36">
        <v>1</v>
      </c>
      <c r="Y36">
        <v>1</v>
      </c>
      <c r="Z36">
        <v>1</v>
      </c>
      <c r="AA36">
        <v>1</v>
      </c>
      <c r="AB36">
        <v>1</v>
      </c>
      <c r="AC36">
        <v>1</v>
      </c>
      <c r="AD36">
        <v>1</v>
      </c>
      <c r="AE36">
        <v>0.33355570380253502</v>
      </c>
      <c r="AF36">
        <v>1</v>
      </c>
      <c r="AG36">
        <v>1</v>
      </c>
      <c r="AH36">
        <v>1</v>
      </c>
      <c r="AI36">
        <v>1</v>
      </c>
      <c r="AJ36">
        <v>1</v>
      </c>
      <c r="AK36">
        <v>1</v>
      </c>
      <c r="AL36">
        <v>1</v>
      </c>
      <c r="AM36">
        <v>1</v>
      </c>
      <c r="AN36">
        <v>1</v>
      </c>
      <c r="AO36">
        <v>1</v>
      </c>
      <c r="AP36">
        <v>1</v>
      </c>
      <c r="AQ36">
        <v>1</v>
      </c>
      <c r="AR36">
        <v>1</v>
      </c>
      <c r="AS36">
        <v>1</v>
      </c>
      <c r="AT36">
        <v>1</v>
      </c>
      <c r="AU36">
        <v>1</v>
      </c>
      <c r="AV36">
        <v>1</v>
      </c>
      <c r="AW36">
        <v>1</v>
      </c>
      <c r="AX36">
        <v>1</v>
      </c>
      <c r="AY36">
        <v>1</v>
      </c>
      <c r="AZ36">
        <v>1</v>
      </c>
      <c r="BA36">
        <v>1</v>
      </c>
      <c r="BB36">
        <v>1</v>
      </c>
      <c r="BC36">
        <v>1</v>
      </c>
      <c r="BD36">
        <v>1</v>
      </c>
      <c r="BE36">
        <v>0.33355570380253502</v>
      </c>
      <c r="BF36">
        <v>1</v>
      </c>
      <c r="BG36">
        <v>1</v>
      </c>
      <c r="BH36">
        <v>1</v>
      </c>
      <c r="BI36">
        <v>0.33355570380253502</v>
      </c>
      <c r="BJ36">
        <v>1</v>
      </c>
      <c r="BK36">
        <v>1</v>
      </c>
      <c r="BL36">
        <v>1</v>
      </c>
      <c r="BM36">
        <v>1</v>
      </c>
      <c r="BN36">
        <v>1</v>
      </c>
      <c r="BO36">
        <v>1</v>
      </c>
      <c r="BP36">
        <v>1</v>
      </c>
      <c r="BQ36">
        <v>1</v>
      </c>
      <c r="BR36">
        <v>1</v>
      </c>
      <c r="BS36">
        <v>1</v>
      </c>
      <c r="BT36">
        <v>1</v>
      </c>
      <c r="BU36">
        <v>1</v>
      </c>
      <c r="BV36">
        <v>1</v>
      </c>
      <c r="BY36" s="81">
        <v>7.3326065154876979E-3</v>
      </c>
    </row>
    <row r="37" spans="1:78" ht="28.5">
      <c r="A37" s="111"/>
      <c r="B37" s="92" t="s">
        <v>93</v>
      </c>
      <c r="C37">
        <v>1</v>
      </c>
      <c r="D37">
        <v>1</v>
      </c>
      <c r="E37">
        <v>1</v>
      </c>
      <c r="F37">
        <v>1</v>
      </c>
      <c r="G37">
        <v>1</v>
      </c>
      <c r="H37">
        <v>1</v>
      </c>
      <c r="I37">
        <v>1</v>
      </c>
      <c r="J37">
        <v>1</v>
      </c>
      <c r="K37">
        <v>1</v>
      </c>
      <c r="L37">
        <v>1</v>
      </c>
      <c r="M37">
        <v>1</v>
      </c>
      <c r="N37">
        <v>0.33355570380253502</v>
      </c>
      <c r="O37">
        <v>0.33355570380253502</v>
      </c>
      <c r="P37">
        <v>0.33355570380253502</v>
      </c>
      <c r="Q37">
        <v>0.33355570380253502</v>
      </c>
      <c r="R37">
        <v>0.33355570380253502</v>
      </c>
      <c r="S37">
        <v>0.33355570380253502</v>
      </c>
      <c r="T37">
        <v>0.33355570380253502</v>
      </c>
      <c r="U37">
        <v>0.33355570380253502</v>
      </c>
      <c r="V37">
        <v>1</v>
      </c>
      <c r="W37">
        <v>1</v>
      </c>
      <c r="X37">
        <v>1</v>
      </c>
      <c r="Y37">
        <v>1</v>
      </c>
      <c r="Z37">
        <v>1</v>
      </c>
      <c r="AA37">
        <v>1</v>
      </c>
      <c r="AB37">
        <v>1</v>
      </c>
      <c r="AC37">
        <v>1</v>
      </c>
      <c r="AD37">
        <v>1</v>
      </c>
      <c r="AE37">
        <v>0.33355570380253502</v>
      </c>
      <c r="AF37">
        <v>1</v>
      </c>
      <c r="AG37">
        <v>1</v>
      </c>
      <c r="AH37">
        <v>1</v>
      </c>
      <c r="AI37">
        <v>1</v>
      </c>
      <c r="AJ37">
        <v>1</v>
      </c>
      <c r="AK37">
        <v>1</v>
      </c>
      <c r="AL37">
        <v>1</v>
      </c>
      <c r="AM37">
        <v>1</v>
      </c>
      <c r="AN37">
        <v>1</v>
      </c>
      <c r="AO37">
        <v>1</v>
      </c>
      <c r="AP37">
        <v>1</v>
      </c>
      <c r="AQ37">
        <v>1</v>
      </c>
      <c r="AR37">
        <v>1</v>
      </c>
      <c r="AS37">
        <v>1</v>
      </c>
      <c r="AT37">
        <v>1</v>
      </c>
      <c r="AU37">
        <v>1</v>
      </c>
      <c r="AV37">
        <v>1</v>
      </c>
      <c r="AW37">
        <v>1</v>
      </c>
      <c r="AX37">
        <v>1</v>
      </c>
      <c r="AY37">
        <v>1</v>
      </c>
      <c r="AZ37">
        <v>1</v>
      </c>
      <c r="BA37">
        <v>1</v>
      </c>
      <c r="BB37">
        <v>1</v>
      </c>
      <c r="BC37">
        <v>1</v>
      </c>
      <c r="BD37">
        <v>0.33355570380253502</v>
      </c>
      <c r="BE37">
        <v>1</v>
      </c>
      <c r="BF37">
        <v>1</v>
      </c>
      <c r="BG37">
        <v>1</v>
      </c>
      <c r="BH37">
        <v>1</v>
      </c>
      <c r="BI37">
        <v>1</v>
      </c>
      <c r="BJ37">
        <v>1</v>
      </c>
      <c r="BK37">
        <v>1</v>
      </c>
      <c r="BL37">
        <v>1</v>
      </c>
      <c r="BM37">
        <v>1</v>
      </c>
      <c r="BN37">
        <v>1</v>
      </c>
      <c r="BO37">
        <v>1</v>
      </c>
      <c r="BP37">
        <v>1</v>
      </c>
      <c r="BQ37">
        <v>1</v>
      </c>
      <c r="BR37">
        <v>1</v>
      </c>
      <c r="BS37">
        <v>1</v>
      </c>
      <c r="BT37">
        <v>1</v>
      </c>
      <c r="BU37">
        <v>1</v>
      </c>
      <c r="BV37">
        <v>1</v>
      </c>
      <c r="BY37" s="81">
        <v>0.11429365986451356</v>
      </c>
    </row>
    <row r="38" spans="1:78" ht="28.5">
      <c r="A38" s="111"/>
      <c r="B38" s="92" t="s">
        <v>94</v>
      </c>
      <c r="C38">
        <v>0.33355570380253502</v>
      </c>
      <c r="D38">
        <v>0.33355570380253502</v>
      </c>
      <c r="E38">
        <v>0.33355570380253502</v>
      </c>
      <c r="F38">
        <v>0.33355570380253502</v>
      </c>
      <c r="G38">
        <v>0.33355570380253502</v>
      </c>
      <c r="H38">
        <v>0.33355570380253502</v>
      </c>
      <c r="I38">
        <v>0.33355570380253502</v>
      </c>
      <c r="J38">
        <v>0.33355570380253502</v>
      </c>
      <c r="K38">
        <v>0.33355570380253502</v>
      </c>
      <c r="L38">
        <v>0.33355570380253502</v>
      </c>
      <c r="M38">
        <v>0.33355570380253502</v>
      </c>
      <c r="N38">
        <v>0.33355570380253502</v>
      </c>
      <c r="O38">
        <v>1</v>
      </c>
      <c r="P38">
        <v>0.33355570380253502</v>
      </c>
      <c r="Q38">
        <v>0.33355570380253502</v>
      </c>
      <c r="R38">
        <v>0.33355570380253502</v>
      </c>
      <c r="S38">
        <v>0.33355570380253502</v>
      </c>
      <c r="T38">
        <v>0.33355570380253502</v>
      </c>
      <c r="U38">
        <v>0.33355570380253502</v>
      </c>
      <c r="V38">
        <v>0.33355570380253502</v>
      </c>
      <c r="W38">
        <v>0.33355570380253502</v>
      </c>
      <c r="X38">
        <v>1</v>
      </c>
      <c r="Y38">
        <v>0.33355570380253502</v>
      </c>
      <c r="Z38">
        <v>0.33355570380253502</v>
      </c>
      <c r="AA38">
        <v>0.33355570380253502</v>
      </c>
      <c r="AB38">
        <v>0.33355570380253502</v>
      </c>
      <c r="AC38">
        <v>0.33355570380253502</v>
      </c>
      <c r="AD38">
        <v>0.33355570380253502</v>
      </c>
      <c r="AE38">
        <v>0.33355570380253502</v>
      </c>
      <c r="AF38">
        <v>1</v>
      </c>
      <c r="AG38">
        <v>0.33355570380253502</v>
      </c>
      <c r="AH38">
        <v>0.33355570380253502</v>
      </c>
      <c r="AI38">
        <v>0.33355570380253502</v>
      </c>
      <c r="AJ38">
        <v>1</v>
      </c>
      <c r="AK38">
        <v>1</v>
      </c>
      <c r="AL38">
        <v>1</v>
      </c>
      <c r="AM38">
        <v>1</v>
      </c>
      <c r="AN38">
        <v>0.33355570380253502</v>
      </c>
      <c r="AO38">
        <v>0.33355570380253502</v>
      </c>
      <c r="AP38">
        <v>0.33355570380253502</v>
      </c>
      <c r="AQ38">
        <v>0.33355570380253502</v>
      </c>
      <c r="AR38">
        <v>0.33355570380253502</v>
      </c>
      <c r="AS38">
        <v>0.33355570380253502</v>
      </c>
      <c r="AT38">
        <v>0.33355570380253502</v>
      </c>
      <c r="AU38">
        <v>0.33355570380253502</v>
      </c>
      <c r="AV38">
        <v>0.33355570380253502</v>
      </c>
      <c r="AW38">
        <v>0.33355570380253502</v>
      </c>
      <c r="AX38">
        <v>0.33355570380253502</v>
      </c>
      <c r="AY38">
        <v>0.33355570380253502</v>
      </c>
      <c r="AZ38">
        <v>0.33355570380253502</v>
      </c>
      <c r="BA38">
        <v>0.33355570380253502</v>
      </c>
      <c r="BB38">
        <v>0.33355570380253502</v>
      </c>
      <c r="BC38">
        <v>0.33355570380253502</v>
      </c>
      <c r="BD38">
        <v>0.33355570380253502</v>
      </c>
      <c r="BE38">
        <v>0.33355570380253502</v>
      </c>
      <c r="BF38">
        <v>0.33355570380253502</v>
      </c>
      <c r="BG38">
        <v>0.33355570380253502</v>
      </c>
      <c r="BH38">
        <v>0.33355570380253502</v>
      </c>
      <c r="BI38">
        <v>0.33355570380253502</v>
      </c>
      <c r="BJ38">
        <v>0.33355570380253502</v>
      </c>
      <c r="BK38">
        <v>0.33355570380253502</v>
      </c>
      <c r="BL38">
        <v>0.33355570380253502</v>
      </c>
      <c r="BM38">
        <v>0.33355570380253502</v>
      </c>
      <c r="BN38">
        <v>0.33355570380253502</v>
      </c>
      <c r="BO38">
        <v>0.33355570380253502</v>
      </c>
      <c r="BP38">
        <v>0.33355570380253502</v>
      </c>
      <c r="BQ38">
        <v>0.33355570380253502</v>
      </c>
      <c r="BR38">
        <v>0.33355570380253502</v>
      </c>
      <c r="BS38">
        <v>0.33355570380253502</v>
      </c>
      <c r="BT38">
        <v>0.33355570380253502</v>
      </c>
      <c r="BU38">
        <v>0.33355570380253502</v>
      </c>
      <c r="BV38">
        <v>0.33355570380253502</v>
      </c>
      <c r="BY38" s="81">
        <v>2.3329982073674302E-2</v>
      </c>
    </row>
    <row r="39" spans="1:78" ht="28.5">
      <c r="A39" s="111"/>
      <c r="B39" s="92" t="s">
        <v>95</v>
      </c>
      <c r="C39">
        <v>0.5</v>
      </c>
      <c r="D39">
        <v>0.5</v>
      </c>
      <c r="E39">
        <v>0.5</v>
      </c>
      <c r="F39">
        <v>0.5</v>
      </c>
      <c r="G39">
        <v>0.5</v>
      </c>
      <c r="H39">
        <v>0.5</v>
      </c>
      <c r="I39">
        <v>0.5</v>
      </c>
      <c r="J39">
        <v>0.5</v>
      </c>
      <c r="K39">
        <v>0.5</v>
      </c>
      <c r="L39">
        <v>0.5</v>
      </c>
      <c r="M39">
        <v>0.5</v>
      </c>
      <c r="N39">
        <v>0.33344448149383127</v>
      </c>
      <c r="O39">
        <v>0.5</v>
      </c>
      <c r="P39">
        <v>0.5</v>
      </c>
      <c r="Q39">
        <v>0.33344448149383127</v>
      </c>
      <c r="R39">
        <v>0.33344448149383127</v>
      </c>
      <c r="S39">
        <v>0.33344448149383127</v>
      </c>
      <c r="T39">
        <v>0.33344448149383127</v>
      </c>
      <c r="U39">
        <v>1</v>
      </c>
      <c r="V39">
        <v>0.5</v>
      </c>
      <c r="W39">
        <v>0.5</v>
      </c>
      <c r="X39">
        <v>1</v>
      </c>
      <c r="Y39">
        <v>0.33344448149383127</v>
      </c>
      <c r="Z39">
        <v>0.33344448149383127</v>
      </c>
      <c r="AA39">
        <v>0.33344448149383127</v>
      </c>
      <c r="AB39">
        <v>0.5</v>
      </c>
      <c r="AC39">
        <v>0.5</v>
      </c>
      <c r="AD39">
        <v>0.33333333333333331</v>
      </c>
      <c r="AE39">
        <v>0.33344448149383127</v>
      </c>
      <c r="AF39">
        <v>1</v>
      </c>
      <c r="AG39">
        <v>0.33344448149383127</v>
      </c>
      <c r="AH39">
        <v>0.5</v>
      </c>
      <c r="AI39">
        <v>1</v>
      </c>
      <c r="AJ39">
        <v>1</v>
      </c>
      <c r="AK39">
        <v>1</v>
      </c>
      <c r="AL39">
        <v>1</v>
      </c>
      <c r="AM39">
        <v>1</v>
      </c>
      <c r="AN39">
        <v>0.33344448149383127</v>
      </c>
      <c r="AO39">
        <v>1</v>
      </c>
      <c r="AP39">
        <v>0.5</v>
      </c>
      <c r="AQ39">
        <v>0.5</v>
      </c>
      <c r="AR39">
        <v>0.5</v>
      </c>
      <c r="AS39">
        <v>0.5</v>
      </c>
      <c r="AT39">
        <v>0.5</v>
      </c>
      <c r="AU39">
        <v>0.5</v>
      </c>
      <c r="AV39">
        <v>0.5</v>
      </c>
      <c r="AW39">
        <v>0.5</v>
      </c>
      <c r="AX39">
        <v>0.5</v>
      </c>
      <c r="AY39">
        <v>0.5</v>
      </c>
      <c r="AZ39">
        <v>0.5</v>
      </c>
      <c r="BA39">
        <v>0.5</v>
      </c>
      <c r="BB39">
        <v>0.5</v>
      </c>
      <c r="BC39">
        <v>0.5</v>
      </c>
      <c r="BD39">
        <v>0.33344448149383127</v>
      </c>
      <c r="BE39">
        <v>0.33344448149383127</v>
      </c>
      <c r="BF39">
        <v>0.5</v>
      </c>
      <c r="BG39">
        <v>0.5</v>
      </c>
      <c r="BH39">
        <v>0.5</v>
      </c>
      <c r="BI39">
        <v>1</v>
      </c>
      <c r="BJ39">
        <v>0.33344448149383127</v>
      </c>
      <c r="BK39">
        <v>0.33344448149383127</v>
      </c>
      <c r="BL39">
        <v>0.33344448149383127</v>
      </c>
      <c r="BM39">
        <v>0.5</v>
      </c>
      <c r="BN39">
        <v>0.33344448149383127</v>
      </c>
      <c r="BO39">
        <v>0.33344448149383127</v>
      </c>
      <c r="BP39">
        <v>0.33344448149383127</v>
      </c>
      <c r="BQ39">
        <v>0.33344448149383127</v>
      </c>
      <c r="BR39">
        <v>0.33344448149383127</v>
      </c>
      <c r="BS39">
        <v>1</v>
      </c>
      <c r="BT39">
        <v>0.33344448149383127</v>
      </c>
      <c r="BU39">
        <v>0.33344448149383127</v>
      </c>
      <c r="BV39">
        <v>0.33344448149383127</v>
      </c>
      <c r="BY39" s="81">
        <v>3.5293705598952569E-3</v>
      </c>
    </row>
    <row r="40" spans="1:78" ht="14.25">
      <c r="A40" s="111"/>
      <c r="B40" s="92" t="s">
        <v>97</v>
      </c>
      <c r="C40">
        <v>0.33355570380253502</v>
      </c>
      <c r="D40">
        <v>0.33355570380253502</v>
      </c>
      <c r="E40">
        <v>1</v>
      </c>
      <c r="F40">
        <v>1</v>
      </c>
      <c r="G40">
        <v>1</v>
      </c>
      <c r="H40">
        <v>1</v>
      </c>
      <c r="I40">
        <v>1</v>
      </c>
      <c r="J40">
        <v>1</v>
      </c>
      <c r="K40">
        <v>1</v>
      </c>
      <c r="L40">
        <v>1</v>
      </c>
      <c r="M40">
        <v>1</v>
      </c>
      <c r="N40">
        <v>1</v>
      </c>
      <c r="O40">
        <v>1</v>
      </c>
      <c r="P40">
        <v>1</v>
      </c>
      <c r="Q40">
        <v>1</v>
      </c>
      <c r="R40">
        <v>1</v>
      </c>
      <c r="S40">
        <v>1</v>
      </c>
      <c r="T40">
        <v>1</v>
      </c>
      <c r="U40">
        <v>0.33355570380253502</v>
      </c>
      <c r="V40">
        <v>1</v>
      </c>
      <c r="W40">
        <v>1</v>
      </c>
      <c r="X40">
        <v>1</v>
      </c>
      <c r="Y40">
        <v>1</v>
      </c>
      <c r="Z40">
        <v>1</v>
      </c>
      <c r="AA40">
        <v>1</v>
      </c>
      <c r="AB40">
        <v>1</v>
      </c>
      <c r="AC40">
        <v>1</v>
      </c>
      <c r="AD40">
        <v>1</v>
      </c>
      <c r="AE40">
        <v>0.33355570380253502</v>
      </c>
      <c r="AF40">
        <v>1</v>
      </c>
      <c r="AG40">
        <v>1</v>
      </c>
      <c r="AH40">
        <v>1</v>
      </c>
      <c r="AI40">
        <v>1</v>
      </c>
      <c r="AJ40">
        <v>1</v>
      </c>
      <c r="AK40">
        <v>1</v>
      </c>
      <c r="AL40">
        <v>1</v>
      </c>
      <c r="AM40">
        <v>1</v>
      </c>
      <c r="AN40">
        <v>1</v>
      </c>
      <c r="AO40">
        <v>1</v>
      </c>
      <c r="AP40">
        <v>1</v>
      </c>
      <c r="AQ40">
        <v>1</v>
      </c>
      <c r="AR40">
        <v>1</v>
      </c>
      <c r="AS40">
        <v>1</v>
      </c>
      <c r="AT40">
        <v>1</v>
      </c>
      <c r="AU40">
        <v>1</v>
      </c>
      <c r="AV40">
        <v>1</v>
      </c>
      <c r="AW40">
        <v>1</v>
      </c>
      <c r="AX40">
        <v>1</v>
      </c>
      <c r="AY40">
        <v>1</v>
      </c>
      <c r="AZ40">
        <v>1</v>
      </c>
      <c r="BA40">
        <v>1</v>
      </c>
      <c r="BB40">
        <v>1</v>
      </c>
      <c r="BC40">
        <v>1</v>
      </c>
      <c r="BD40">
        <v>1</v>
      </c>
      <c r="BE40">
        <v>0.33355570380253502</v>
      </c>
      <c r="BF40">
        <v>1</v>
      </c>
      <c r="BG40">
        <v>1</v>
      </c>
      <c r="BH40">
        <v>1</v>
      </c>
      <c r="BI40">
        <v>1</v>
      </c>
      <c r="BJ40">
        <v>1</v>
      </c>
      <c r="BK40">
        <v>1</v>
      </c>
      <c r="BL40">
        <v>1</v>
      </c>
      <c r="BM40">
        <v>1</v>
      </c>
      <c r="BN40">
        <v>1</v>
      </c>
      <c r="BO40">
        <v>1</v>
      </c>
      <c r="BP40">
        <v>1</v>
      </c>
      <c r="BQ40">
        <v>1</v>
      </c>
      <c r="BR40">
        <v>1</v>
      </c>
      <c r="BS40">
        <v>1</v>
      </c>
      <c r="BT40">
        <v>1</v>
      </c>
      <c r="BU40">
        <v>1</v>
      </c>
      <c r="BV40">
        <v>1</v>
      </c>
      <c r="BY40" s="81">
        <v>3.605321398980485E-2</v>
      </c>
    </row>
    <row r="41" spans="1:78">
      <c r="B41" s="81" t="s">
        <v>247</v>
      </c>
      <c r="C41">
        <f t="shared" ref="C41:AH41" si="26">AVERAGE(C33:C40)</f>
        <v>0.60427785190126748</v>
      </c>
      <c r="D41">
        <f t="shared" si="26"/>
        <v>0.77088892595063374</v>
      </c>
      <c r="E41">
        <f t="shared" si="26"/>
        <v>0.85419446297531687</v>
      </c>
      <c r="F41">
        <f t="shared" si="26"/>
        <v>0.85419446297531687</v>
      </c>
      <c r="G41">
        <f t="shared" si="26"/>
        <v>0.85419446297531687</v>
      </c>
      <c r="H41">
        <f t="shared" si="26"/>
        <v>0.85419446297531687</v>
      </c>
      <c r="I41">
        <f t="shared" si="26"/>
        <v>0.85419446297531687</v>
      </c>
      <c r="J41">
        <f t="shared" si="26"/>
        <v>0.85419446297531687</v>
      </c>
      <c r="K41">
        <f t="shared" si="26"/>
        <v>0.85419446297531687</v>
      </c>
      <c r="L41">
        <f t="shared" si="26"/>
        <v>0.85419446297531687</v>
      </c>
      <c r="M41">
        <f t="shared" si="26"/>
        <v>0.85419446297531687</v>
      </c>
      <c r="N41">
        <f t="shared" si="26"/>
        <v>0.75006948613736268</v>
      </c>
      <c r="O41">
        <f t="shared" si="26"/>
        <v>0.85419446297531687</v>
      </c>
      <c r="P41">
        <f t="shared" si="26"/>
        <v>0.77088892595063374</v>
      </c>
      <c r="Q41">
        <f t="shared" si="26"/>
        <v>0.75006948613736268</v>
      </c>
      <c r="R41">
        <f t="shared" si="26"/>
        <v>0.75006948613736268</v>
      </c>
      <c r="S41">
        <f t="shared" si="26"/>
        <v>0.75006948613736268</v>
      </c>
      <c r="T41">
        <f t="shared" si="26"/>
        <v>0.75006948613736268</v>
      </c>
      <c r="U41">
        <f t="shared" si="26"/>
        <v>0.41686124082721815</v>
      </c>
      <c r="V41">
        <f t="shared" si="26"/>
        <v>0.85419446297531687</v>
      </c>
      <c r="W41">
        <f t="shared" si="26"/>
        <v>0.85419446297531687</v>
      </c>
      <c r="X41">
        <f t="shared" si="26"/>
        <v>1</v>
      </c>
      <c r="Y41">
        <f t="shared" si="26"/>
        <v>0.83337502316204581</v>
      </c>
      <c r="Z41">
        <f t="shared" si="26"/>
        <v>0.83337502316204581</v>
      </c>
      <c r="AA41">
        <f t="shared" si="26"/>
        <v>0.83337502316204581</v>
      </c>
      <c r="AB41">
        <f t="shared" si="26"/>
        <v>0.77088892595063374</v>
      </c>
      <c r="AC41">
        <f t="shared" si="26"/>
        <v>0.85419446297531687</v>
      </c>
      <c r="AD41">
        <f t="shared" si="26"/>
        <v>0.8333611296419835</v>
      </c>
      <c r="AE41">
        <f t="shared" si="26"/>
        <v>0.33354180101394704</v>
      </c>
      <c r="AF41">
        <f t="shared" si="26"/>
        <v>1</v>
      </c>
      <c r="AG41">
        <f t="shared" si="26"/>
        <v>0.83337502316204581</v>
      </c>
      <c r="AH41">
        <f t="shared" si="26"/>
        <v>0.85419446297531687</v>
      </c>
      <c r="AI41">
        <f t="shared" ref="AI41:BN41" si="27">AVERAGE(AI33:AI40)</f>
        <v>0.91669446297531687</v>
      </c>
      <c r="AJ41">
        <f t="shared" si="27"/>
        <v>1</v>
      </c>
      <c r="AK41">
        <f t="shared" si="27"/>
        <v>1</v>
      </c>
      <c r="AL41">
        <f t="shared" si="27"/>
        <v>1</v>
      </c>
      <c r="AM41">
        <f t="shared" si="27"/>
        <v>1</v>
      </c>
      <c r="AN41">
        <f t="shared" si="27"/>
        <v>0.83337502316204581</v>
      </c>
      <c r="AO41">
        <f t="shared" si="27"/>
        <v>0.91669446297531687</v>
      </c>
      <c r="AP41">
        <f t="shared" si="27"/>
        <v>0.85419446297531687</v>
      </c>
      <c r="AQ41">
        <f t="shared" si="27"/>
        <v>0.85419446297531687</v>
      </c>
      <c r="AR41">
        <f t="shared" si="27"/>
        <v>0.85419446297531687</v>
      </c>
      <c r="AS41">
        <f t="shared" si="27"/>
        <v>0.85419446297531687</v>
      </c>
      <c r="AT41">
        <f t="shared" si="27"/>
        <v>0.85419446297531687</v>
      </c>
      <c r="AU41">
        <f t="shared" si="27"/>
        <v>0.85419446297531687</v>
      </c>
      <c r="AV41">
        <f t="shared" si="27"/>
        <v>0.85419446297531687</v>
      </c>
      <c r="AW41">
        <f t="shared" si="27"/>
        <v>0.85419446297531687</v>
      </c>
      <c r="AX41">
        <f t="shared" si="27"/>
        <v>0.85419446297531687</v>
      </c>
      <c r="AY41">
        <f t="shared" si="27"/>
        <v>0.85419446297531687</v>
      </c>
      <c r="AZ41">
        <f t="shared" si="27"/>
        <v>0.85419446297531687</v>
      </c>
      <c r="BA41">
        <f t="shared" si="27"/>
        <v>0.85419446297531687</v>
      </c>
      <c r="BB41">
        <f t="shared" si="27"/>
        <v>0.85419446297531687</v>
      </c>
      <c r="BC41">
        <f t="shared" si="27"/>
        <v>0.85419446297531687</v>
      </c>
      <c r="BD41">
        <f t="shared" si="27"/>
        <v>0.75006948613736268</v>
      </c>
      <c r="BE41">
        <f t="shared" si="27"/>
        <v>0.66676394911267955</v>
      </c>
      <c r="BF41">
        <f t="shared" si="27"/>
        <v>0.85419446297531687</v>
      </c>
      <c r="BG41">
        <f t="shared" si="27"/>
        <v>0.85419446297531687</v>
      </c>
      <c r="BH41">
        <f t="shared" si="27"/>
        <v>0.85419446297531687</v>
      </c>
      <c r="BI41">
        <f t="shared" si="27"/>
        <v>0.66677785190126748</v>
      </c>
      <c r="BJ41">
        <f t="shared" si="27"/>
        <v>0.83337502316204581</v>
      </c>
      <c r="BK41">
        <f t="shared" si="27"/>
        <v>0.83337502316204581</v>
      </c>
      <c r="BL41">
        <f t="shared" si="27"/>
        <v>0.83337502316204581</v>
      </c>
      <c r="BM41">
        <f t="shared" si="27"/>
        <v>0.85419446297531687</v>
      </c>
      <c r="BN41">
        <f t="shared" si="27"/>
        <v>0.83337502316204581</v>
      </c>
      <c r="BO41">
        <f t="shared" ref="BO41:CT41" si="28">AVERAGE(BO33:BO40)</f>
        <v>0.83337502316204581</v>
      </c>
      <c r="BP41">
        <f t="shared" si="28"/>
        <v>0.83337502316204581</v>
      </c>
      <c r="BQ41">
        <f t="shared" si="28"/>
        <v>0.83337502316204581</v>
      </c>
      <c r="BR41">
        <f t="shared" si="28"/>
        <v>0.83337502316204581</v>
      </c>
      <c r="BS41">
        <f t="shared" si="28"/>
        <v>0.91669446297531687</v>
      </c>
      <c r="BT41">
        <f t="shared" si="28"/>
        <v>0.83337502316204581</v>
      </c>
      <c r="BU41">
        <f t="shared" si="28"/>
        <v>0.83337502316204581</v>
      </c>
      <c r="BV41">
        <f t="shared" si="28"/>
        <v>0.83337502316204581</v>
      </c>
      <c r="BW41">
        <f t="shared" si="7"/>
        <v>1</v>
      </c>
      <c r="BX41">
        <f t="shared" si="8"/>
        <v>0.33354180101394704</v>
      </c>
      <c r="BY41" s="81" t="s">
        <v>41</v>
      </c>
      <c r="BZ41">
        <f>SUM(BY33:BY40)</f>
        <v>0.19225249842642478</v>
      </c>
    </row>
    <row r="42" spans="1:78" s="81" customFormat="1">
      <c r="B42" s="81" t="s">
        <v>248</v>
      </c>
      <c r="C42" s="81">
        <f t="shared" ref="C42:AH42" si="29">(C33*0.001381+C34*0.002803+C35*0.003529+C36*0.007333+C37*0.114294+C38*0.02333+C39*0.003529+C40*0.036053)/0.192252</f>
        <v>0.74731664905233275</v>
      </c>
      <c r="D42" s="81">
        <f t="shared" si="29"/>
        <v>0.78496992675709987</v>
      </c>
      <c r="E42" s="81">
        <f t="shared" si="29"/>
        <v>0.90994816475102025</v>
      </c>
      <c r="F42" s="81">
        <f t="shared" si="29"/>
        <v>0.90994816475102025</v>
      </c>
      <c r="G42" s="81">
        <f t="shared" si="29"/>
        <v>0.90994816475102025</v>
      </c>
      <c r="H42" s="81">
        <f t="shared" si="29"/>
        <v>0.90994816475102025</v>
      </c>
      <c r="I42" s="81">
        <f t="shared" si="29"/>
        <v>0.90994816475102025</v>
      </c>
      <c r="J42" s="81">
        <f t="shared" si="29"/>
        <v>0.90994816475102025</v>
      </c>
      <c r="K42" s="81">
        <f t="shared" si="29"/>
        <v>0.90994816475102025</v>
      </c>
      <c r="L42" s="81">
        <f t="shared" si="29"/>
        <v>0.90994816475102025</v>
      </c>
      <c r="M42" s="81">
        <f t="shared" si="29"/>
        <v>0.90994816475102025</v>
      </c>
      <c r="N42" s="81">
        <f t="shared" si="29"/>
        <v>0.51068907348330217</v>
      </c>
      <c r="O42" s="81">
        <f t="shared" si="29"/>
        <v>0.59462016317337119</v>
      </c>
      <c r="P42" s="81">
        <f t="shared" si="29"/>
        <v>0.51374638588997823</v>
      </c>
      <c r="Q42" s="81">
        <f t="shared" si="29"/>
        <v>0.51068907348330217</v>
      </c>
      <c r="R42" s="81">
        <f t="shared" si="29"/>
        <v>0.51068907348330217</v>
      </c>
      <c r="S42" s="81">
        <f t="shared" si="29"/>
        <v>0.51068907348330217</v>
      </c>
      <c r="T42" s="81">
        <f t="shared" si="29"/>
        <v>0.51068907348330217</v>
      </c>
      <c r="U42" s="81">
        <f t="shared" si="29"/>
        <v>0.3457890325652051</v>
      </c>
      <c r="V42" s="81">
        <f t="shared" si="29"/>
        <v>0.90994816475102025</v>
      </c>
      <c r="W42" s="81">
        <f t="shared" si="29"/>
        <v>0.90994816475102025</v>
      </c>
      <c r="X42" s="81">
        <f t="shared" si="29"/>
        <v>1</v>
      </c>
      <c r="Y42" s="81">
        <f t="shared" si="29"/>
        <v>0.90689085234434419</v>
      </c>
      <c r="Z42" s="81">
        <f t="shared" si="29"/>
        <v>0.90689085234434419</v>
      </c>
      <c r="AA42" s="81">
        <f t="shared" si="29"/>
        <v>0.90689085234434419</v>
      </c>
      <c r="AB42" s="81">
        <f t="shared" si="29"/>
        <v>0.90516090858178044</v>
      </c>
      <c r="AC42" s="81">
        <f t="shared" si="29"/>
        <v>0.90994816475102025</v>
      </c>
      <c r="AD42" s="81">
        <f t="shared" si="29"/>
        <v>0.90688881209582461</v>
      </c>
      <c r="AE42" s="81">
        <f t="shared" si="29"/>
        <v>0.33355366219294236</v>
      </c>
      <c r="AF42" s="81">
        <f t="shared" si="29"/>
        <v>1</v>
      </c>
      <c r="AG42" s="81">
        <f t="shared" si="29"/>
        <v>0.90689085234434419</v>
      </c>
      <c r="AH42" s="81">
        <f t="shared" si="29"/>
        <v>0.90994816475102025</v>
      </c>
      <c r="AI42" s="81">
        <f t="shared" ref="AI42:BN42" si="30">(AI33*0.001381+AI34*0.002803+AI35*0.003529+AI36*0.007333+AI37*0.114294+AI38*0.02333+AI39*0.003529+AI40*0.036053)/0.192252</f>
        <v>0.91912622271660716</v>
      </c>
      <c r="AJ42" s="81">
        <f t="shared" si="30"/>
        <v>1</v>
      </c>
      <c r="AK42" s="81">
        <f t="shared" si="30"/>
        <v>1</v>
      </c>
      <c r="AL42" s="81">
        <f t="shared" si="30"/>
        <v>1</v>
      </c>
      <c r="AM42" s="81">
        <f t="shared" si="30"/>
        <v>1</v>
      </c>
      <c r="AN42" s="81">
        <f t="shared" si="30"/>
        <v>0.90689085234434419</v>
      </c>
      <c r="AO42" s="81">
        <f t="shared" si="30"/>
        <v>0.91912622271660716</v>
      </c>
      <c r="AP42" s="81">
        <f t="shared" si="30"/>
        <v>0.90994816475102025</v>
      </c>
      <c r="AQ42" s="81">
        <f t="shared" si="30"/>
        <v>0.90994816475102025</v>
      </c>
      <c r="AR42" s="81">
        <f t="shared" si="30"/>
        <v>0.90994816475102025</v>
      </c>
      <c r="AS42" s="81">
        <f t="shared" si="30"/>
        <v>0.90994816475102025</v>
      </c>
      <c r="AT42" s="81">
        <f t="shared" si="30"/>
        <v>0.90994816475102025</v>
      </c>
      <c r="AU42" s="81">
        <f t="shared" si="30"/>
        <v>0.90994816475102025</v>
      </c>
      <c r="AV42" s="81">
        <f t="shared" si="30"/>
        <v>0.90994816475102025</v>
      </c>
      <c r="AW42" s="81">
        <f t="shared" si="30"/>
        <v>0.90994816475102025</v>
      </c>
      <c r="AX42" s="81">
        <f t="shared" si="30"/>
        <v>0.90994816475102025</v>
      </c>
      <c r="AY42" s="81">
        <f t="shared" si="30"/>
        <v>0.90994816475102025</v>
      </c>
      <c r="AZ42" s="81">
        <f t="shared" si="30"/>
        <v>0.90994816475102025</v>
      </c>
      <c r="BA42" s="81">
        <f t="shared" si="30"/>
        <v>0.90994816475102025</v>
      </c>
      <c r="BB42" s="81">
        <f t="shared" si="30"/>
        <v>0.90994816475102025</v>
      </c>
      <c r="BC42" s="81">
        <f t="shared" si="30"/>
        <v>0.90994816475102025</v>
      </c>
      <c r="BD42" s="81">
        <f t="shared" si="30"/>
        <v>0.51068907348330217</v>
      </c>
      <c r="BE42" s="81">
        <f t="shared" si="30"/>
        <v>0.75649266540832683</v>
      </c>
      <c r="BF42" s="81">
        <f t="shared" si="30"/>
        <v>0.90994816475102025</v>
      </c>
      <c r="BG42" s="81">
        <f t="shared" si="30"/>
        <v>0.90994816475102025</v>
      </c>
      <c r="BH42" s="81">
        <f t="shared" si="30"/>
        <v>0.90994816475102025</v>
      </c>
      <c r="BI42" s="81">
        <f t="shared" si="30"/>
        <v>0.87668568884260023</v>
      </c>
      <c r="BJ42" s="81">
        <f t="shared" si="30"/>
        <v>0.90689085234434419</v>
      </c>
      <c r="BK42" s="81">
        <f t="shared" si="30"/>
        <v>0.90689085234434419</v>
      </c>
      <c r="BL42" s="81">
        <f t="shared" si="30"/>
        <v>0.90689085234434419</v>
      </c>
      <c r="BM42" s="81">
        <f t="shared" si="30"/>
        <v>0.90994816475102025</v>
      </c>
      <c r="BN42" s="81">
        <f t="shared" si="30"/>
        <v>0.90689085234434419</v>
      </c>
      <c r="BO42" s="81">
        <f t="shared" ref="BO42:BV42" si="31">(BO33*0.001381+BO34*0.002803+BO35*0.003529+BO36*0.007333+BO37*0.114294+BO38*0.02333+BO39*0.003529+BO40*0.036053)/0.192252</f>
        <v>0.90689085234434419</v>
      </c>
      <c r="BP42" s="81">
        <f t="shared" si="31"/>
        <v>0.90689085234434419</v>
      </c>
      <c r="BQ42" s="81">
        <f t="shared" si="31"/>
        <v>0.90689085234434419</v>
      </c>
      <c r="BR42" s="81">
        <f t="shared" si="31"/>
        <v>0.90689085234434419</v>
      </c>
      <c r="BS42" s="81">
        <f t="shared" si="31"/>
        <v>0.91912622271660716</v>
      </c>
      <c r="BT42" s="81">
        <f t="shared" si="31"/>
        <v>0.90689085234434419</v>
      </c>
      <c r="BU42" s="81">
        <f t="shared" si="31"/>
        <v>0.90689085234434419</v>
      </c>
      <c r="BV42" s="81">
        <f t="shared" si="31"/>
        <v>0.90689085234434419</v>
      </c>
      <c r="BW42" s="81">
        <f t="shared" ref="BW42" si="32">MAX(C42:BV42)</f>
        <v>1</v>
      </c>
      <c r="BX42" s="81">
        <f t="shared" ref="BX42" si="33">MIN(C42:BV42)</f>
        <v>0.33355366219294236</v>
      </c>
    </row>
    <row r="44" spans="1:78" ht="42.75">
      <c r="A44" s="111" t="s">
        <v>110</v>
      </c>
      <c r="B44" s="92" t="s">
        <v>98</v>
      </c>
      <c r="C44">
        <v>0.33422459893048129</v>
      </c>
      <c r="D44">
        <v>0.33377837116154874</v>
      </c>
      <c r="E44">
        <v>0.33377837116154874</v>
      </c>
      <c r="F44">
        <v>0.33377837116154874</v>
      </c>
      <c r="G44">
        <v>0.33377837116154874</v>
      </c>
      <c r="H44">
        <v>0.33422459893048129</v>
      </c>
      <c r="I44">
        <v>0.33422459893048129</v>
      </c>
      <c r="J44">
        <v>0.33377837116154874</v>
      </c>
      <c r="K44">
        <v>0.33333377777837031</v>
      </c>
      <c r="L44">
        <v>0.33377837116154874</v>
      </c>
      <c r="M44">
        <v>0.33377837116154874</v>
      </c>
      <c r="N44">
        <v>0.33557046979865773</v>
      </c>
      <c r="O44">
        <v>0.33422459893048129</v>
      </c>
      <c r="P44">
        <v>0.33512064343163539</v>
      </c>
      <c r="Q44">
        <v>0.33422459893048129</v>
      </c>
      <c r="R44">
        <v>0.33512064343163539</v>
      </c>
      <c r="S44">
        <v>0.33512064343163539</v>
      </c>
      <c r="T44">
        <v>0.33467202141900937</v>
      </c>
      <c r="U44">
        <v>0.33333377777837031</v>
      </c>
      <c r="V44">
        <v>0.33377837116154874</v>
      </c>
      <c r="W44">
        <v>0.33557046979865773</v>
      </c>
      <c r="X44">
        <v>0.33692722371967654</v>
      </c>
      <c r="Y44">
        <v>0.33422459893048129</v>
      </c>
      <c r="Z44">
        <v>0.37313432835820898</v>
      </c>
      <c r="AA44">
        <v>0.33422459893048129</v>
      </c>
      <c r="AB44">
        <v>0.33422459893048129</v>
      </c>
      <c r="AC44">
        <v>0.33422459893048129</v>
      </c>
      <c r="AD44">
        <v>0.33377837116154874</v>
      </c>
      <c r="AE44">
        <v>0.33377837116154874</v>
      </c>
      <c r="AF44">
        <v>0.33512064343163539</v>
      </c>
      <c r="AG44">
        <v>1</v>
      </c>
      <c r="AH44">
        <v>0.33557046979865773</v>
      </c>
      <c r="AI44">
        <v>0.33512064343163539</v>
      </c>
      <c r="AJ44">
        <v>0.33422459893048129</v>
      </c>
      <c r="AK44">
        <v>0.33512064343163539</v>
      </c>
      <c r="AL44">
        <v>0.33422459893048129</v>
      </c>
      <c r="AM44">
        <v>0.33422459893048129</v>
      </c>
      <c r="AN44">
        <v>0.33422459893048129</v>
      </c>
      <c r="AO44">
        <v>0.33875338753387535</v>
      </c>
      <c r="AP44">
        <v>0.33377837116154874</v>
      </c>
      <c r="AQ44">
        <v>0.33377837116154874</v>
      </c>
      <c r="AR44">
        <v>0.33377837116154874</v>
      </c>
      <c r="AS44">
        <v>0.33377837116154874</v>
      </c>
      <c r="AT44">
        <v>0.33377837116154874</v>
      </c>
      <c r="AU44">
        <v>0.33467202141900937</v>
      </c>
      <c r="AV44">
        <v>0.33422459893048129</v>
      </c>
      <c r="AW44">
        <v>0.33422459893048129</v>
      </c>
      <c r="AX44">
        <v>0.33377837116154874</v>
      </c>
      <c r="AY44">
        <v>0.33377837116154874</v>
      </c>
      <c r="AZ44">
        <v>0.33377837116154874</v>
      </c>
      <c r="BA44">
        <v>0.33377837116154874</v>
      </c>
      <c r="BB44">
        <v>0.33377837116154874</v>
      </c>
      <c r="BC44">
        <v>0.33422459893048129</v>
      </c>
      <c r="BD44">
        <v>0.33377837116154874</v>
      </c>
      <c r="BE44">
        <v>0.33377837116154874</v>
      </c>
      <c r="BF44">
        <v>0.33377837116154874</v>
      </c>
      <c r="BG44">
        <v>0.33422459893048129</v>
      </c>
      <c r="BH44">
        <v>0.33467202141900937</v>
      </c>
      <c r="BI44">
        <v>0.33377837116154874</v>
      </c>
      <c r="BJ44">
        <v>0.33377837116154874</v>
      </c>
      <c r="BK44">
        <v>0.33377837116154874</v>
      </c>
      <c r="BL44">
        <v>0.33377837116154874</v>
      </c>
      <c r="BM44">
        <v>0.33512064343163539</v>
      </c>
      <c r="BN44">
        <v>0.33512064343163539</v>
      </c>
      <c r="BO44">
        <v>0.33333377777837031</v>
      </c>
      <c r="BP44">
        <v>0.33377837116154874</v>
      </c>
      <c r="BQ44">
        <v>0.33377837116154874</v>
      </c>
      <c r="BR44">
        <v>0.33377837116154874</v>
      </c>
      <c r="BS44">
        <v>0.33512064343163539</v>
      </c>
      <c r="BT44">
        <v>0.33377837116154874</v>
      </c>
      <c r="BU44">
        <v>0.33377837116154874</v>
      </c>
      <c r="BV44">
        <v>0.33377837116154874</v>
      </c>
      <c r="BY44" s="81">
        <v>0.13025574502911422</v>
      </c>
    </row>
    <row r="45" spans="1:78" ht="14.25">
      <c r="A45" s="111"/>
      <c r="B45" s="92" t="s">
        <v>99</v>
      </c>
      <c r="C45">
        <v>0.34782608695652173</v>
      </c>
      <c r="D45">
        <v>0.34782608695652173</v>
      </c>
      <c r="E45">
        <v>0.34782608695652173</v>
      </c>
      <c r="F45">
        <v>0.34782608695652173</v>
      </c>
      <c r="G45">
        <v>0.34782608695652173</v>
      </c>
      <c r="H45">
        <v>0.36363636363636365</v>
      </c>
      <c r="I45">
        <v>0.36363636363636365</v>
      </c>
      <c r="J45">
        <v>0.34782608695652173</v>
      </c>
      <c r="K45">
        <v>0.33334722280095003</v>
      </c>
      <c r="L45">
        <v>0.34782608695652173</v>
      </c>
      <c r="M45">
        <v>0.34782608695652173</v>
      </c>
      <c r="N45">
        <v>0.36363636363636365</v>
      </c>
      <c r="O45">
        <v>0.34782608695652173</v>
      </c>
      <c r="P45">
        <v>0.34782608695652173</v>
      </c>
      <c r="Q45">
        <v>0.34782608695652173</v>
      </c>
      <c r="R45">
        <v>0.34782608695652173</v>
      </c>
      <c r="S45">
        <v>0.34782608695652173</v>
      </c>
      <c r="T45">
        <v>0.36363636363636365</v>
      </c>
      <c r="U45">
        <v>0.34782608695652173</v>
      </c>
      <c r="V45">
        <v>0.33334722280095003</v>
      </c>
      <c r="W45">
        <v>1</v>
      </c>
      <c r="X45">
        <v>0.61538461538461542</v>
      </c>
      <c r="Y45">
        <v>0.34782608695652173</v>
      </c>
      <c r="Z45">
        <v>0.36363636363636365</v>
      </c>
      <c r="AA45">
        <v>0.34782608695652173</v>
      </c>
      <c r="AB45">
        <v>0.34782608695652173</v>
      </c>
      <c r="AC45">
        <v>0.34782608695652173</v>
      </c>
      <c r="AD45">
        <v>0.34782608695652173</v>
      </c>
      <c r="AE45">
        <v>0.33334722280095003</v>
      </c>
      <c r="AF45">
        <v>0.5</v>
      </c>
      <c r="AG45">
        <v>0.34782608695652173</v>
      </c>
      <c r="AH45">
        <v>0.8</v>
      </c>
      <c r="AI45">
        <v>0.34782608695652173</v>
      </c>
      <c r="AJ45">
        <v>0.42105263157894735</v>
      </c>
      <c r="AK45">
        <v>0.66666666666666663</v>
      </c>
      <c r="AL45">
        <v>0.34782608695652173</v>
      </c>
      <c r="AM45">
        <v>0.66666666666666663</v>
      </c>
      <c r="AN45">
        <v>0.4</v>
      </c>
      <c r="AO45">
        <v>0.36363636363636365</v>
      </c>
      <c r="AP45">
        <v>0.34782608695652173</v>
      </c>
      <c r="AQ45">
        <v>0.34782608695652173</v>
      </c>
      <c r="AR45">
        <v>0.34782608695652173</v>
      </c>
      <c r="AS45">
        <v>0.38095238095238093</v>
      </c>
      <c r="AT45">
        <v>0.36363636363636365</v>
      </c>
      <c r="AU45">
        <v>0.38095238095238093</v>
      </c>
      <c r="AV45">
        <v>0.38095238095238093</v>
      </c>
      <c r="AW45">
        <v>0.36363636363636365</v>
      </c>
      <c r="AX45">
        <v>0.34782608695652173</v>
      </c>
      <c r="AY45">
        <v>0.34782608695652173</v>
      </c>
      <c r="AZ45">
        <v>0.34782608695652173</v>
      </c>
      <c r="BA45">
        <v>0.36363636363636365</v>
      </c>
      <c r="BB45">
        <v>0.34782608695652173</v>
      </c>
      <c r="BC45">
        <v>0.36363636363636365</v>
      </c>
      <c r="BD45">
        <v>0.44444444444444442</v>
      </c>
      <c r="BE45">
        <v>0.33334722280095003</v>
      </c>
      <c r="BF45">
        <v>0.33334722280095003</v>
      </c>
      <c r="BG45">
        <v>0.34782608695652173</v>
      </c>
      <c r="BH45">
        <v>0.34782608695652173</v>
      </c>
      <c r="BI45">
        <v>0.44444444444444442</v>
      </c>
      <c r="BJ45">
        <v>1</v>
      </c>
      <c r="BK45">
        <v>0.33334722280095003</v>
      </c>
      <c r="BL45">
        <v>0.34782608695652173</v>
      </c>
      <c r="BM45">
        <v>0.36363636363636365</v>
      </c>
      <c r="BN45">
        <v>0.34782608695652173</v>
      </c>
      <c r="BO45">
        <v>0.33334722280095003</v>
      </c>
      <c r="BP45">
        <v>0.34782608695652173</v>
      </c>
      <c r="BQ45">
        <v>0.34782608695652173</v>
      </c>
      <c r="BR45">
        <v>0.34782608695652173</v>
      </c>
      <c r="BS45">
        <v>0.34782608695652173</v>
      </c>
      <c r="BT45">
        <v>0.34782608695652173</v>
      </c>
      <c r="BU45">
        <v>0.34782608695652173</v>
      </c>
      <c r="BV45">
        <v>0.34782608695652173</v>
      </c>
      <c r="BY45" s="81">
        <v>3.1923838857479535E-2</v>
      </c>
    </row>
    <row r="46" spans="1:78" ht="28.5">
      <c r="A46" s="111"/>
      <c r="B46" s="92" t="s">
        <v>100</v>
      </c>
      <c r="C46">
        <v>0.33783783783783783</v>
      </c>
      <c r="D46">
        <v>0.34090909090909088</v>
      </c>
      <c r="E46">
        <v>0.33783783783783783</v>
      </c>
      <c r="F46">
        <v>0.34090909090909088</v>
      </c>
      <c r="G46">
        <v>0.33860045146726864</v>
      </c>
      <c r="H46">
        <v>0.34168564920273348</v>
      </c>
      <c r="I46">
        <v>0.34090909090909088</v>
      </c>
      <c r="J46">
        <v>0.34090909090909088</v>
      </c>
      <c r="K46">
        <v>0.3333333481481488</v>
      </c>
      <c r="L46">
        <v>0.33527045149754131</v>
      </c>
      <c r="M46">
        <v>0.34883720930232559</v>
      </c>
      <c r="N46">
        <v>0.33407572383073497</v>
      </c>
      <c r="O46">
        <v>0.3333333481481488</v>
      </c>
      <c r="P46">
        <v>0.3333333481481488</v>
      </c>
      <c r="Q46">
        <v>0.3333333481481488</v>
      </c>
      <c r="R46">
        <v>0.3333333481481488</v>
      </c>
      <c r="S46">
        <v>0.3333333481481488</v>
      </c>
      <c r="T46">
        <v>0.34883720930232559</v>
      </c>
      <c r="U46">
        <v>0.3333333481481488</v>
      </c>
      <c r="V46">
        <v>0.3333333481481488</v>
      </c>
      <c r="W46">
        <v>0.34883720930232559</v>
      </c>
      <c r="X46">
        <v>0.34246575342465752</v>
      </c>
      <c r="Y46">
        <v>0.34403669724770641</v>
      </c>
      <c r="Z46">
        <v>0.33783783783783783</v>
      </c>
      <c r="AA46">
        <v>0.34403669724770641</v>
      </c>
      <c r="AB46">
        <v>0.33632286995515692</v>
      </c>
      <c r="AC46">
        <v>0.34090909090909088</v>
      </c>
      <c r="AD46">
        <v>0.33407572383073497</v>
      </c>
      <c r="AE46">
        <v>0.3333333481481488</v>
      </c>
      <c r="AF46">
        <v>0.36585365853658536</v>
      </c>
      <c r="AG46">
        <v>0.34090909090909088</v>
      </c>
      <c r="AH46">
        <v>0.6</v>
      </c>
      <c r="AI46">
        <v>0.34090909090909088</v>
      </c>
      <c r="AJ46">
        <v>0.34246575342465752</v>
      </c>
      <c r="AK46">
        <v>1</v>
      </c>
      <c r="AL46">
        <v>0.34883720930232559</v>
      </c>
      <c r="AM46">
        <v>0.34883720930232559</v>
      </c>
      <c r="AN46">
        <v>0.34090909090909088</v>
      </c>
      <c r="AO46">
        <v>0.34277879341864714</v>
      </c>
      <c r="AP46">
        <v>0.3348214285714286</v>
      </c>
      <c r="AQ46">
        <v>0.3348214285714286</v>
      </c>
      <c r="AR46">
        <v>0.3348214285714286</v>
      </c>
      <c r="AS46">
        <v>0.34883720930232559</v>
      </c>
      <c r="AT46">
        <v>0.33632286995515692</v>
      </c>
      <c r="AU46">
        <v>0.34090909090909088</v>
      </c>
      <c r="AV46">
        <v>0.34090909090909088</v>
      </c>
      <c r="AW46">
        <v>0.34090909090909088</v>
      </c>
      <c r="AX46">
        <v>0.3348214285714286</v>
      </c>
      <c r="AY46">
        <v>0.3348214285714286</v>
      </c>
      <c r="AZ46">
        <v>0.3348214285714286</v>
      </c>
      <c r="BA46">
        <v>0.34562211981566821</v>
      </c>
      <c r="BB46">
        <v>0.3348214285714286</v>
      </c>
      <c r="BC46">
        <v>0.33632286995515692</v>
      </c>
      <c r="BD46">
        <v>0.34090909090909088</v>
      </c>
      <c r="BE46">
        <v>0.33362989323843412</v>
      </c>
      <c r="BF46">
        <v>0.33936651583710409</v>
      </c>
      <c r="BG46">
        <v>0.33407572383073497</v>
      </c>
      <c r="BH46">
        <v>0.41062140706268818</v>
      </c>
      <c r="BI46">
        <v>0.3348214285714286</v>
      </c>
      <c r="BJ46">
        <v>0.33783783783783783</v>
      </c>
      <c r="BK46">
        <v>0.33936651583710409</v>
      </c>
      <c r="BL46">
        <v>0.3333333481481488</v>
      </c>
      <c r="BM46">
        <v>0.34090909090909088</v>
      </c>
      <c r="BN46">
        <v>0.33905967450271246</v>
      </c>
      <c r="BO46">
        <v>0.33407572383073497</v>
      </c>
      <c r="BP46">
        <v>0.33936651583710409</v>
      </c>
      <c r="BQ46">
        <v>0.33936651583710409</v>
      </c>
      <c r="BR46">
        <v>0.34246575342465752</v>
      </c>
      <c r="BS46">
        <v>0.34090909090909088</v>
      </c>
      <c r="BT46">
        <v>0.33936651583710409</v>
      </c>
      <c r="BU46">
        <v>0.33936651583710409</v>
      </c>
      <c r="BV46">
        <v>0.34372135655362052</v>
      </c>
      <c r="BY46" s="81">
        <v>6.0792822108037228E-2</v>
      </c>
    </row>
    <row r="47" spans="1:78" ht="14.25">
      <c r="A47" s="111"/>
      <c r="B47" s="92" t="s">
        <v>102</v>
      </c>
      <c r="C47">
        <v>0.33355570380253502</v>
      </c>
      <c r="D47">
        <v>0.33355570380253502</v>
      </c>
      <c r="E47">
        <v>0.33355570380253502</v>
      </c>
      <c r="F47">
        <v>0.33355570380253502</v>
      </c>
      <c r="G47">
        <v>0.33355570380253502</v>
      </c>
      <c r="H47">
        <v>0.33355570380253502</v>
      </c>
      <c r="I47">
        <v>0.33355570380253502</v>
      </c>
      <c r="J47">
        <v>0.33355570380253502</v>
      </c>
      <c r="K47">
        <v>0.33355570380253502</v>
      </c>
      <c r="L47">
        <v>0.33355570380253502</v>
      </c>
      <c r="M47">
        <v>1</v>
      </c>
      <c r="N47">
        <v>1</v>
      </c>
      <c r="O47">
        <v>1</v>
      </c>
      <c r="P47">
        <v>1</v>
      </c>
      <c r="Q47">
        <v>1</v>
      </c>
      <c r="R47">
        <v>1</v>
      </c>
      <c r="S47">
        <v>1</v>
      </c>
      <c r="T47">
        <v>1</v>
      </c>
      <c r="U47">
        <v>0.33355570380253502</v>
      </c>
      <c r="V47">
        <v>0.33355570380253502</v>
      </c>
      <c r="W47">
        <v>1</v>
      </c>
      <c r="X47">
        <v>1</v>
      </c>
      <c r="Y47">
        <v>0.33355570380253502</v>
      </c>
      <c r="Z47">
        <v>0.33355570380253502</v>
      </c>
      <c r="AA47">
        <v>0.33355570380253502</v>
      </c>
      <c r="AB47">
        <v>1</v>
      </c>
      <c r="AC47">
        <v>0.33355570380253502</v>
      </c>
      <c r="AD47">
        <v>0.33333333333333331</v>
      </c>
      <c r="AE47">
        <v>1</v>
      </c>
      <c r="AF47">
        <v>0.33355570380253502</v>
      </c>
      <c r="AG47">
        <v>0.33355570380253502</v>
      </c>
      <c r="AH47">
        <v>0.33355570380253502</v>
      </c>
      <c r="AI47">
        <v>1</v>
      </c>
      <c r="AJ47">
        <v>1</v>
      </c>
      <c r="AK47">
        <v>1</v>
      </c>
      <c r="AL47">
        <v>1</v>
      </c>
      <c r="AM47">
        <v>1</v>
      </c>
      <c r="AN47">
        <v>1</v>
      </c>
      <c r="AO47">
        <v>1</v>
      </c>
      <c r="AP47">
        <v>1</v>
      </c>
      <c r="AQ47">
        <v>0.33355570380253502</v>
      </c>
      <c r="AR47">
        <v>0.33355570380253502</v>
      </c>
      <c r="AS47">
        <v>1</v>
      </c>
      <c r="AT47">
        <v>1</v>
      </c>
      <c r="AU47">
        <v>1</v>
      </c>
      <c r="AV47">
        <v>1</v>
      </c>
      <c r="AW47">
        <v>1</v>
      </c>
      <c r="AX47">
        <v>1</v>
      </c>
      <c r="AY47">
        <v>1</v>
      </c>
      <c r="AZ47">
        <v>0.33355570380253502</v>
      </c>
      <c r="BA47">
        <v>1</v>
      </c>
      <c r="BB47">
        <v>0.33355570380253502</v>
      </c>
      <c r="BC47">
        <v>0.33355570380253502</v>
      </c>
      <c r="BD47">
        <v>1</v>
      </c>
      <c r="BE47">
        <v>0.33355570380253502</v>
      </c>
      <c r="BF47">
        <v>1</v>
      </c>
      <c r="BG47">
        <v>1</v>
      </c>
      <c r="BH47">
        <v>0.33333333333333331</v>
      </c>
      <c r="BI47">
        <v>1</v>
      </c>
      <c r="BJ47">
        <v>1</v>
      </c>
      <c r="BK47">
        <v>1</v>
      </c>
      <c r="BL47">
        <v>1</v>
      </c>
      <c r="BM47">
        <v>0.33355570380253502</v>
      </c>
      <c r="BN47">
        <v>0.33355570380253502</v>
      </c>
      <c r="BO47">
        <v>0.33355570380253502</v>
      </c>
      <c r="BP47">
        <v>0.33355570380253502</v>
      </c>
      <c r="BQ47">
        <v>0.33355570380253502</v>
      </c>
      <c r="BR47">
        <v>0.33355570380253502</v>
      </c>
      <c r="BS47">
        <v>0.33355570380253502</v>
      </c>
      <c r="BT47">
        <v>0.33355570380253502</v>
      </c>
      <c r="BU47">
        <v>0.33355570380253502</v>
      </c>
      <c r="BV47">
        <v>0.33355570380253502</v>
      </c>
      <c r="BY47" s="81">
        <v>3.4983975960319082E-2</v>
      </c>
    </row>
    <row r="48" spans="1:78" ht="28.5">
      <c r="A48" s="111"/>
      <c r="B48" s="92" t="s">
        <v>103</v>
      </c>
      <c r="C48">
        <v>0.33355570380253502</v>
      </c>
      <c r="D48">
        <v>0.33355570380253502</v>
      </c>
      <c r="E48">
        <v>0.33355570380253502</v>
      </c>
      <c r="F48">
        <v>0.33355570380253502</v>
      </c>
      <c r="G48">
        <v>0.33355570380253502</v>
      </c>
      <c r="H48">
        <v>0.33355570380253502</v>
      </c>
      <c r="I48">
        <v>0.33355570380253502</v>
      </c>
      <c r="J48">
        <v>0.33355570380253502</v>
      </c>
      <c r="K48">
        <v>0.33355570380253502</v>
      </c>
      <c r="L48">
        <v>0.33355570380253502</v>
      </c>
      <c r="M48">
        <v>0.33355570380253502</v>
      </c>
      <c r="N48">
        <v>1</v>
      </c>
      <c r="O48">
        <v>1</v>
      </c>
      <c r="P48">
        <v>1</v>
      </c>
      <c r="Q48">
        <v>1</v>
      </c>
      <c r="R48">
        <v>1</v>
      </c>
      <c r="S48">
        <v>1</v>
      </c>
      <c r="T48">
        <v>1</v>
      </c>
      <c r="U48">
        <v>0.33355570380253502</v>
      </c>
      <c r="V48">
        <v>0.33355570380253502</v>
      </c>
      <c r="W48">
        <v>1</v>
      </c>
      <c r="X48">
        <v>0.33355570380253502</v>
      </c>
      <c r="Y48">
        <v>0.33355570380253502</v>
      </c>
      <c r="Z48">
        <v>0.33355570380253502</v>
      </c>
      <c r="AA48">
        <v>0.33355570380253502</v>
      </c>
      <c r="AB48">
        <v>0.33355570380253502</v>
      </c>
      <c r="AC48">
        <v>0.33355570380253502</v>
      </c>
      <c r="AD48">
        <v>0.33333333333333331</v>
      </c>
      <c r="AE48">
        <v>0.33355570380253502</v>
      </c>
      <c r="AF48">
        <v>0.33355570380253502</v>
      </c>
      <c r="AG48">
        <v>0.33355570380253502</v>
      </c>
      <c r="AH48">
        <v>1</v>
      </c>
      <c r="AI48">
        <v>0.33355570380253502</v>
      </c>
      <c r="AJ48">
        <v>0.33355570380253502</v>
      </c>
      <c r="AK48">
        <v>1</v>
      </c>
      <c r="AL48">
        <v>1</v>
      </c>
      <c r="AM48">
        <v>0.33355570380253502</v>
      </c>
      <c r="AN48">
        <v>0.33355570380253502</v>
      </c>
      <c r="AO48">
        <v>0.33355570380253502</v>
      </c>
      <c r="AP48">
        <v>0.33355570380253502</v>
      </c>
      <c r="AQ48">
        <v>0.33355570380253502</v>
      </c>
      <c r="AR48">
        <v>0.33355570380253502</v>
      </c>
      <c r="AS48">
        <v>1</v>
      </c>
      <c r="AT48">
        <v>1</v>
      </c>
      <c r="AU48">
        <v>1</v>
      </c>
      <c r="AV48">
        <v>1</v>
      </c>
      <c r="AW48">
        <v>1</v>
      </c>
      <c r="AX48">
        <v>0.33355570380253502</v>
      </c>
      <c r="AY48">
        <v>0.33355570380253502</v>
      </c>
      <c r="AZ48">
        <v>0.33355570380253502</v>
      </c>
      <c r="BA48">
        <v>0.33355570380253502</v>
      </c>
      <c r="BB48">
        <v>0.33355570380253502</v>
      </c>
      <c r="BC48">
        <v>1</v>
      </c>
      <c r="BD48">
        <v>0.33355570380253502</v>
      </c>
      <c r="BE48">
        <v>0.33355570380253502</v>
      </c>
      <c r="BF48">
        <v>0.33355570380253502</v>
      </c>
      <c r="BG48">
        <v>0.33355570380253502</v>
      </c>
      <c r="BH48">
        <v>0.33355570380253502</v>
      </c>
      <c r="BI48">
        <v>0.33355570380253502</v>
      </c>
      <c r="BJ48">
        <v>0.33355570380253502</v>
      </c>
      <c r="BK48">
        <v>0.33355570380253502</v>
      </c>
      <c r="BL48">
        <v>0.33355570380253502</v>
      </c>
      <c r="BM48">
        <v>1</v>
      </c>
      <c r="BN48">
        <v>0.33355570380253502</v>
      </c>
      <c r="BO48">
        <v>0.33355570380253502</v>
      </c>
      <c r="BP48">
        <v>0.33355570380253502</v>
      </c>
      <c r="BQ48">
        <v>0.33355570380253502</v>
      </c>
      <c r="BR48">
        <v>0.33355570380253502</v>
      </c>
      <c r="BS48">
        <v>0.33355570380253502</v>
      </c>
      <c r="BT48">
        <v>0.33355570380253502</v>
      </c>
      <c r="BU48">
        <v>0.33355570380253502</v>
      </c>
      <c r="BV48">
        <v>0.33355570380253502</v>
      </c>
      <c r="BY48" s="81">
        <v>6.6841301444387172E-2</v>
      </c>
    </row>
    <row r="49" spans="1:78" ht="14.25">
      <c r="A49" s="111"/>
      <c r="B49" s="92" t="s">
        <v>104</v>
      </c>
      <c r="C49">
        <v>0.5</v>
      </c>
      <c r="D49">
        <v>0.4</v>
      </c>
      <c r="E49">
        <v>0.5</v>
      </c>
      <c r="F49">
        <v>0.5</v>
      </c>
      <c r="G49">
        <v>0.5</v>
      </c>
      <c r="H49">
        <v>0.5</v>
      </c>
      <c r="I49">
        <v>0.5</v>
      </c>
      <c r="J49">
        <v>0.5</v>
      </c>
      <c r="K49">
        <v>0.33338889814969158</v>
      </c>
      <c r="L49">
        <v>0.5</v>
      </c>
      <c r="M49">
        <v>0.5</v>
      </c>
      <c r="N49">
        <v>0.5</v>
      </c>
      <c r="O49">
        <v>0.4</v>
      </c>
      <c r="P49">
        <v>0.4</v>
      </c>
      <c r="Q49">
        <v>0.4</v>
      </c>
      <c r="R49">
        <v>0.4</v>
      </c>
      <c r="S49">
        <v>0.4</v>
      </c>
      <c r="T49">
        <v>0.5</v>
      </c>
      <c r="U49">
        <v>0.33338889814969158</v>
      </c>
      <c r="V49">
        <v>0.4</v>
      </c>
      <c r="W49">
        <v>0.5</v>
      </c>
      <c r="X49">
        <v>0.5</v>
      </c>
      <c r="Y49">
        <v>0.5</v>
      </c>
      <c r="Z49">
        <v>0.33338889814969158</v>
      </c>
      <c r="AA49">
        <v>0.4</v>
      </c>
      <c r="AB49">
        <v>0.5</v>
      </c>
      <c r="AC49">
        <v>0.4</v>
      </c>
      <c r="AD49">
        <v>0.4</v>
      </c>
      <c r="AE49">
        <v>0.4</v>
      </c>
      <c r="AF49">
        <v>1</v>
      </c>
      <c r="AG49">
        <v>0.4</v>
      </c>
      <c r="AH49">
        <v>0.5</v>
      </c>
      <c r="AI49">
        <v>0.5</v>
      </c>
      <c r="AJ49">
        <v>0.5</v>
      </c>
      <c r="AK49">
        <v>1</v>
      </c>
      <c r="AL49">
        <v>0.4</v>
      </c>
      <c r="AM49">
        <v>0.5</v>
      </c>
      <c r="AN49">
        <v>0.4</v>
      </c>
      <c r="AO49">
        <v>0.5</v>
      </c>
      <c r="AP49">
        <v>0.33338889814969158</v>
      </c>
      <c r="AQ49">
        <v>0.33338889814969158</v>
      </c>
      <c r="AR49">
        <v>0.33338889814969158</v>
      </c>
      <c r="AS49">
        <v>0.4</v>
      </c>
      <c r="AT49">
        <v>0.4</v>
      </c>
      <c r="AU49">
        <v>0.4</v>
      </c>
      <c r="AV49">
        <v>0.4</v>
      </c>
      <c r="AW49">
        <v>0.4</v>
      </c>
      <c r="AX49">
        <v>0.33338889814969158</v>
      </c>
      <c r="AY49">
        <v>0.33338889814969158</v>
      </c>
      <c r="AZ49">
        <v>0.33338889814969158</v>
      </c>
      <c r="BA49">
        <v>0.33338889814969158</v>
      </c>
      <c r="BB49">
        <v>0.33338889814969158</v>
      </c>
      <c r="BC49">
        <v>0.4</v>
      </c>
      <c r="BD49">
        <v>0.33338889814969158</v>
      </c>
      <c r="BE49">
        <v>0.33338889814969158</v>
      </c>
      <c r="BF49">
        <v>0.33338889814969158</v>
      </c>
      <c r="BG49">
        <v>0.4</v>
      </c>
      <c r="BH49">
        <v>0.4</v>
      </c>
      <c r="BI49">
        <v>0.33338889814969158</v>
      </c>
      <c r="BJ49">
        <v>0.33338889814969158</v>
      </c>
      <c r="BK49">
        <v>0.33338889814969158</v>
      </c>
      <c r="BL49">
        <v>0.33338889814969158</v>
      </c>
      <c r="BM49">
        <v>1</v>
      </c>
      <c r="BN49">
        <v>0.4</v>
      </c>
      <c r="BO49">
        <v>0.33338889814969158</v>
      </c>
      <c r="BP49">
        <v>0.4</v>
      </c>
      <c r="BQ49">
        <v>0.4</v>
      </c>
      <c r="BR49">
        <v>0.4</v>
      </c>
      <c r="BS49">
        <v>0.5</v>
      </c>
      <c r="BT49">
        <v>0.4</v>
      </c>
      <c r="BU49">
        <v>0.4</v>
      </c>
      <c r="BV49">
        <v>0.4</v>
      </c>
      <c r="BY49" s="81">
        <v>2.0062569889065927E-2</v>
      </c>
    </row>
    <row r="50" spans="1:78">
      <c r="B50" s="81" t="s">
        <v>247</v>
      </c>
      <c r="C50">
        <f>AVERAGE(C44:C49)</f>
        <v>0.36449998855498511</v>
      </c>
      <c r="D50">
        <f t="shared" ref="D50:BO50" si="34">AVERAGE(D44:D49)</f>
        <v>0.34827082610537191</v>
      </c>
      <c r="E50">
        <f t="shared" si="34"/>
        <v>0.36442561726016304</v>
      </c>
      <c r="F50">
        <f t="shared" si="34"/>
        <v>0.36493749277203857</v>
      </c>
      <c r="G50">
        <f t="shared" si="34"/>
        <v>0.36455271953173485</v>
      </c>
      <c r="H50">
        <f t="shared" si="34"/>
        <v>0.36777633656244141</v>
      </c>
      <c r="I50">
        <f t="shared" si="34"/>
        <v>0.36764691018016765</v>
      </c>
      <c r="J50">
        <f t="shared" si="34"/>
        <v>0.36493749277203857</v>
      </c>
      <c r="K50">
        <f t="shared" si="34"/>
        <v>0.33341910908037176</v>
      </c>
      <c r="L50">
        <f t="shared" si="34"/>
        <v>0.36399771953678028</v>
      </c>
      <c r="M50">
        <f t="shared" si="34"/>
        <v>0.47733289520382183</v>
      </c>
      <c r="N50">
        <f t="shared" si="34"/>
        <v>0.58888042621095937</v>
      </c>
      <c r="O50">
        <f t="shared" si="34"/>
        <v>0.56923067233919189</v>
      </c>
      <c r="P50">
        <f t="shared" si="34"/>
        <v>0.56938001308938435</v>
      </c>
      <c r="Q50">
        <f t="shared" si="34"/>
        <v>0.56923067233919189</v>
      </c>
      <c r="R50">
        <f t="shared" si="34"/>
        <v>0.56938001308938435</v>
      </c>
      <c r="S50">
        <f t="shared" si="34"/>
        <v>0.56938001308938435</v>
      </c>
      <c r="T50">
        <f t="shared" si="34"/>
        <v>0.59119093239294973</v>
      </c>
      <c r="U50">
        <f t="shared" si="34"/>
        <v>0.33583225310630044</v>
      </c>
      <c r="V50">
        <f t="shared" si="34"/>
        <v>0.34459505828595294</v>
      </c>
      <c r="W50">
        <f t="shared" si="34"/>
        <v>0.69740127985016398</v>
      </c>
      <c r="X50">
        <f t="shared" si="34"/>
        <v>0.52138888272191408</v>
      </c>
      <c r="Y50">
        <f t="shared" si="34"/>
        <v>0.36553313178996322</v>
      </c>
      <c r="Z50">
        <f t="shared" si="34"/>
        <v>0.34585147259786203</v>
      </c>
      <c r="AA50">
        <f t="shared" si="34"/>
        <v>0.34886646512329661</v>
      </c>
      <c r="AB50">
        <f t="shared" si="34"/>
        <v>0.4753215432741158</v>
      </c>
      <c r="AC50">
        <f t="shared" si="34"/>
        <v>0.34834519740019393</v>
      </c>
      <c r="AD50">
        <f t="shared" si="34"/>
        <v>0.34705780810257864</v>
      </c>
      <c r="AE50">
        <f t="shared" si="34"/>
        <v>0.45566910765219704</v>
      </c>
      <c r="AF50">
        <f t="shared" si="34"/>
        <v>0.47801428492888176</v>
      </c>
      <c r="AG50">
        <f t="shared" si="34"/>
        <v>0.45930776424511377</v>
      </c>
      <c r="AH50">
        <f t="shared" si="34"/>
        <v>0.5948543622668655</v>
      </c>
      <c r="AI50">
        <f t="shared" si="34"/>
        <v>0.47623525418329721</v>
      </c>
      <c r="AJ50">
        <f t="shared" si="34"/>
        <v>0.48854978128943688</v>
      </c>
      <c r="AK50">
        <f t="shared" si="34"/>
        <v>0.83363121834971698</v>
      </c>
      <c r="AL50">
        <f t="shared" si="34"/>
        <v>0.57181464919822145</v>
      </c>
      <c r="AM50">
        <f t="shared" si="34"/>
        <v>0.53054736311700135</v>
      </c>
      <c r="AN50">
        <f t="shared" si="34"/>
        <v>0.46811489894035119</v>
      </c>
      <c r="AO50">
        <f t="shared" si="34"/>
        <v>0.47978737473190353</v>
      </c>
      <c r="AP50">
        <f t="shared" si="34"/>
        <v>0.44722841477362096</v>
      </c>
      <c r="AQ50">
        <f t="shared" si="34"/>
        <v>0.33615436540737681</v>
      </c>
      <c r="AR50">
        <f t="shared" si="34"/>
        <v>0.33615436540737681</v>
      </c>
      <c r="AS50">
        <f t="shared" si="34"/>
        <v>0.57726132690270915</v>
      </c>
      <c r="AT50">
        <f t="shared" si="34"/>
        <v>0.57228960079217817</v>
      </c>
      <c r="AU50">
        <f t="shared" si="34"/>
        <v>0.5760889155467469</v>
      </c>
      <c r="AV50">
        <f t="shared" si="34"/>
        <v>0.57601434513199223</v>
      </c>
      <c r="AW50">
        <f t="shared" si="34"/>
        <v>0.5731283422459893</v>
      </c>
      <c r="AX50">
        <f t="shared" si="34"/>
        <v>0.44722841477362096</v>
      </c>
      <c r="AY50">
        <f t="shared" si="34"/>
        <v>0.44722841477362096</v>
      </c>
      <c r="AZ50">
        <f t="shared" si="34"/>
        <v>0.33615436540737681</v>
      </c>
      <c r="BA50">
        <f t="shared" si="34"/>
        <v>0.45166357609430124</v>
      </c>
      <c r="BB50">
        <f t="shared" si="34"/>
        <v>0.33615436540737681</v>
      </c>
      <c r="BC50">
        <f t="shared" si="34"/>
        <v>0.46128992272075614</v>
      </c>
      <c r="BD50">
        <f t="shared" si="34"/>
        <v>0.46434608474455175</v>
      </c>
      <c r="BE50">
        <f t="shared" si="34"/>
        <v>0.33354263215928243</v>
      </c>
      <c r="BF50">
        <f t="shared" si="34"/>
        <v>0.44557278529197158</v>
      </c>
      <c r="BG50">
        <f t="shared" si="34"/>
        <v>0.45828035225337876</v>
      </c>
      <c r="BH50">
        <f t="shared" si="34"/>
        <v>0.36000142542901453</v>
      </c>
      <c r="BI50">
        <f t="shared" si="34"/>
        <v>0.46333147435494143</v>
      </c>
      <c r="BJ50">
        <f t="shared" si="34"/>
        <v>0.55642680182526882</v>
      </c>
      <c r="BK50">
        <f t="shared" si="34"/>
        <v>0.44557278529197158</v>
      </c>
      <c r="BL50">
        <f t="shared" si="34"/>
        <v>0.44698040136974099</v>
      </c>
      <c r="BM50">
        <f t="shared" si="34"/>
        <v>0.56220363362993753</v>
      </c>
      <c r="BN50">
        <f t="shared" si="34"/>
        <v>0.34818630208265655</v>
      </c>
      <c r="BO50">
        <f t="shared" si="34"/>
        <v>0.33354283836080278</v>
      </c>
      <c r="BP50">
        <f t="shared" ref="BP50:BV50" si="35">AVERAGE(BP44:BP49)</f>
        <v>0.34801373026004073</v>
      </c>
      <c r="BQ50">
        <f t="shared" si="35"/>
        <v>0.34801373026004073</v>
      </c>
      <c r="BR50">
        <f t="shared" si="35"/>
        <v>0.34853026985796637</v>
      </c>
      <c r="BS50">
        <f t="shared" si="35"/>
        <v>0.365161204817053</v>
      </c>
      <c r="BT50">
        <f t="shared" si="35"/>
        <v>0.34801373026004073</v>
      </c>
      <c r="BU50">
        <f t="shared" si="35"/>
        <v>0.34801373026004073</v>
      </c>
      <c r="BV50">
        <f t="shared" si="35"/>
        <v>0.34873953704612681</v>
      </c>
      <c r="BW50">
        <f t="shared" si="7"/>
        <v>0.83363121834971698</v>
      </c>
      <c r="BX50">
        <f t="shared" si="8"/>
        <v>0.33341910908037176</v>
      </c>
      <c r="BY50" s="81" t="s">
        <v>41</v>
      </c>
      <c r="BZ50">
        <f>SUM(BY44:BY49)</f>
        <v>0.34486025328840314</v>
      </c>
    </row>
    <row r="51" spans="1:78" s="81" customFormat="1">
      <c r="B51" s="81" t="s">
        <v>248</v>
      </c>
      <c r="C51" s="81">
        <f t="shared" ref="C51:BN51" si="36">(C44*0.130256+C45*0.031924+C46*0.060793+C47*0.034984+C48*0.066841+C49*0.020063)/0.34486</f>
        <v>0.34556847582687922</v>
      </c>
      <c r="D51" s="81">
        <f t="shared" si="36"/>
        <v>0.34012361949007763</v>
      </c>
      <c r="E51" s="81">
        <f t="shared" si="36"/>
        <v>0.3453999325215667</v>
      </c>
      <c r="F51" s="81">
        <f t="shared" si="36"/>
        <v>0.34594134262410303</v>
      </c>
      <c r="G51" s="81">
        <f t="shared" si="36"/>
        <v>0.34553436843867508</v>
      </c>
      <c r="H51" s="81">
        <f t="shared" si="36"/>
        <v>0.34771035157075608</v>
      </c>
      <c r="I51" s="81">
        <f t="shared" si="36"/>
        <v>0.34757345744460222</v>
      </c>
      <c r="J51" s="81">
        <f t="shared" si="36"/>
        <v>0.34594134262410303</v>
      </c>
      <c r="K51" s="81">
        <f t="shared" si="36"/>
        <v>0.33340464691827909</v>
      </c>
      <c r="L51" s="81">
        <f t="shared" si="36"/>
        <v>0.34494734562315682</v>
      </c>
      <c r="M51" s="81">
        <f t="shared" si="36"/>
        <v>0.41494575415241031</v>
      </c>
      <c r="N51" s="81">
        <f t="shared" si="36"/>
        <v>0.5436547000686166</v>
      </c>
      <c r="O51" s="81">
        <f t="shared" si="36"/>
        <v>0.53573419240346565</v>
      </c>
      <c r="P51" s="81">
        <f t="shared" si="36"/>
        <v>0.53607263459027299</v>
      </c>
      <c r="Q51" s="81">
        <f t="shared" si="36"/>
        <v>0.53573419240346565</v>
      </c>
      <c r="R51" s="81">
        <f t="shared" si="36"/>
        <v>0.53607263459027299</v>
      </c>
      <c r="S51" s="81">
        <f t="shared" si="36"/>
        <v>0.53607263459027299</v>
      </c>
      <c r="T51" s="81">
        <f t="shared" si="36"/>
        <v>0.54591755077364157</v>
      </c>
      <c r="U51" s="81">
        <f t="shared" si="36"/>
        <v>0.33474496838003887</v>
      </c>
      <c r="V51" s="81">
        <f t="shared" si="36"/>
        <v>0.33744782238699694</v>
      </c>
      <c r="W51" s="81">
        <f t="shared" si="36"/>
        <v>0.60516565440819536</v>
      </c>
      <c r="X51" s="81">
        <f t="shared" si="36"/>
        <v>0.43978005062976022</v>
      </c>
      <c r="Y51" s="81">
        <f t="shared" si="36"/>
        <v>0.34666123016227368</v>
      </c>
      <c r="Z51" s="81">
        <f t="shared" si="36"/>
        <v>0.35203554783477414</v>
      </c>
      <c r="AA51" s="81">
        <f t="shared" si="36"/>
        <v>0.34084350702824828</v>
      </c>
      <c r="AB51" s="81">
        <f t="shared" si="36"/>
        <v>0.4129082305554076</v>
      </c>
      <c r="AC51" s="81">
        <f t="shared" si="36"/>
        <v>0.34029216279539015</v>
      </c>
      <c r="AD51" s="81">
        <f t="shared" si="36"/>
        <v>0.33885335399735317</v>
      </c>
      <c r="AE51" s="81">
        <f t="shared" si="36"/>
        <v>0.40505464039480332</v>
      </c>
      <c r="AF51" s="81">
        <f t="shared" si="36"/>
        <v>0.39402112606257278</v>
      </c>
      <c r="AG51" s="81">
        <f t="shared" si="36"/>
        <v>0.59176012266812483</v>
      </c>
      <c r="AH51" s="81">
        <f t="shared" si="36"/>
        <v>0.56332041946274392</v>
      </c>
      <c r="AI51" s="81">
        <f t="shared" si="36"/>
        <v>0.41405514612402922</v>
      </c>
      <c r="AJ51" s="81">
        <f t="shared" si="36"/>
        <v>0.42076976429457036</v>
      </c>
      <c r="AK51" s="81">
        <f t="shared" si="36"/>
        <v>0.71801641592964616</v>
      </c>
      <c r="AL51" s="81">
        <f t="shared" si="36"/>
        <v>0.53846726156528746</v>
      </c>
      <c r="AM51" s="81">
        <f t="shared" si="36"/>
        <v>0.44462965634732055</v>
      </c>
      <c r="AN51" s="81">
        <f t="shared" si="36"/>
        <v>0.41272876680331261</v>
      </c>
      <c r="AO51" s="81">
        <f t="shared" si="36"/>
        <v>0.41722042714581226</v>
      </c>
      <c r="AP51" s="81">
        <f t="shared" si="36"/>
        <v>0.40278203584818201</v>
      </c>
      <c r="AQ51" s="81">
        <f t="shared" si="36"/>
        <v>0.33517521784037563</v>
      </c>
      <c r="AR51" s="81">
        <f t="shared" si="36"/>
        <v>0.33517521784037563</v>
      </c>
      <c r="AS51" s="81">
        <f t="shared" si="36"/>
        <v>0.54136524905369943</v>
      </c>
      <c r="AT51" s="81">
        <f t="shared" si="36"/>
        <v>0.53755622287284643</v>
      </c>
      <c r="AU51" s="81">
        <f t="shared" si="36"/>
        <v>0.54030519339765315</v>
      </c>
      <c r="AV51" s="81">
        <f t="shared" si="36"/>
        <v>0.54013619883851116</v>
      </c>
      <c r="AW51" s="81">
        <f t="shared" si="36"/>
        <v>0.53853323955997334</v>
      </c>
      <c r="AX51" s="81">
        <f t="shared" si="36"/>
        <v>0.40278203584818201</v>
      </c>
      <c r="AY51" s="81">
        <f t="shared" si="36"/>
        <v>0.40278203584818201</v>
      </c>
      <c r="AZ51" s="81">
        <f t="shared" si="36"/>
        <v>0.33517521784037563</v>
      </c>
      <c r="BA51" s="81">
        <f t="shared" si="36"/>
        <v>0.40614958701543352</v>
      </c>
      <c r="BB51" s="81">
        <f t="shared" si="36"/>
        <v>0.33517521784037563</v>
      </c>
      <c r="BC51" s="81">
        <f t="shared" si="36"/>
        <v>0.47011794817035257</v>
      </c>
      <c r="BD51" s="81">
        <f t="shared" si="36"/>
        <v>0.41279923616407238</v>
      </c>
      <c r="BE51" s="81">
        <f t="shared" si="36"/>
        <v>0.3336248488013418</v>
      </c>
      <c r="BF51" s="81">
        <f t="shared" si="36"/>
        <v>0.4022429365929473</v>
      </c>
      <c r="BG51" s="81">
        <f t="shared" si="36"/>
        <v>0.40669437347038184</v>
      </c>
      <c r="BH51" s="81">
        <f t="shared" si="36"/>
        <v>0.35272770443865642</v>
      </c>
      <c r="BI51" s="81">
        <f t="shared" si="36"/>
        <v>0.41172608399654498</v>
      </c>
      <c r="BJ51" s="81">
        <f t="shared" si="36"/>
        <v>0.46368610291462298</v>
      </c>
      <c r="BK51" s="81">
        <f t="shared" si="36"/>
        <v>0.4022429365929473</v>
      </c>
      <c r="BL51" s="81">
        <f t="shared" si="36"/>
        <v>0.40251971237438849</v>
      </c>
      <c r="BM51" s="81">
        <f t="shared" si="36"/>
        <v>0.50617120254312653</v>
      </c>
      <c r="BN51" s="81">
        <f t="shared" si="36"/>
        <v>0.34030458407054348</v>
      </c>
      <c r="BO51" s="81">
        <f t="shared" ref="BO51:BU51" si="37">(BO44*0.130256+BO45*0.031924+BO46*0.060793+BO47*0.034984+BO48*0.066841+BO49*0.020063)/0.34486</f>
        <v>0.33353551522678532</v>
      </c>
      <c r="BP51" s="81">
        <f t="shared" si="37"/>
        <v>0.33985168952907524</v>
      </c>
      <c r="BQ51" s="81">
        <f t="shared" si="37"/>
        <v>0.33985168952907524</v>
      </c>
      <c r="BR51" s="81">
        <f t="shared" si="37"/>
        <v>0.34039803282971937</v>
      </c>
      <c r="BS51" s="81">
        <f t="shared" si="37"/>
        <v>0.34644832811622278</v>
      </c>
      <c r="BT51" s="81">
        <f t="shared" si="37"/>
        <v>0.33985168952907524</v>
      </c>
      <c r="BU51" s="81">
        <f t="shared" si="37"/>
        <v>0.33985168952907524</v>
      </c>
      <c r="BV51" s="81">
        <f>(BV44*0.130256+BV45*0.031924+BV46*0.060793+BV47*0.034984+BV48*0.066841+BV49*0.020063)/0.34486</f>
        <v>0.34061937447855961</v>
      </c>
      <c r="BW51" s="81">
        <f t="shared" ref="BW51" si="38">MAX(C51:BV51)</f>
        <v>0.71801641592964616</v>
      </c>
      <c r="BX51" s="81">
        <f t="shared" ref="BX51" si="39">MIN(C51:BV51)</f>
        <v>0.33340464691827909</v>
      </c>
    </row>
    <row r="52" spans="1:78">
      <c r="BW52" s="81"/>
      <c r="BX52" s="81"/>
    </row>
    <row r="53" spans="1:78">
      <c r="B53" s="81" t="s">
        <v>247</v>
      </c>
      <c r="C53">
        <v>0.55111592383226105</v>
      </c>
      <c r="D53">
        <v>0.61335982530081368</v>
      </c>
      <c r="E53">
        <v>0.63515257023126159</v>
      </c>
      <c r="F53">
        <v>0.64482390626942765</v>
      </c>
      <c r="G53">
        <v>0.63809144700390918</v>
      </c>
      <c r="H53">
        <v>0.61960837419468295</v>
      </c>
      <c r="I53">
        <v>0.62231739876220959</v>
      </c>
      <c r="J53">
        <v>0.6473312953755056</v>
      </c>
      <c r="K53">
        <v>0.61280336957084791</v>
      </c>
      <c r="L53">
        <v>0.64893999519952994</v>
      </c>
      <c r="M53">
        <v>0.66902790695564363</v>
      </c>
      <c r="N53">
        <v>0.64631906709914844</v>
      </c>
      <c r="O53">
        <v>0.64303333859361678</v>
      </c>
      <c r="P53">
        <v>0.61710424966921262</v>
      </c>
      <c r="Q53">
        <v>0.60044639154077972</v>
      </c>
      <c r="R53">
        <v>0.63718521948147899</v>
      </c>
      <c r="S53">
        <v>0.62089243672910099</v>
      </c>
      <c r="T53">
        <v>0.59626124392692481</v>
      </c>
      <c r="U53">
        <v>0.48504748351877403</v>
      </c>
      <c r="V53">
        <v>0.60174665546105122</v>
      </c>
      <c r="W53">
        <v>0.68718915742043707</v>
      </c>
      <c r="X53">
        <v>0.74943850556706249</v>
      </c>
      <c r="Y53">
        <v>0.59098886761567404</v>
      </c>
      <c r="Z53">
        <v>0.58021258141265841</v>
      </c>
      <c r="AA53">
        <v>0.59040809162145536</v>
      </c>
      <c r="AB53">
        <v>0.61943409082678036</v>
      </c>
      <c r="AC53">
        <v>0.62256104099753651</v>
      </c>
      <c r="AD53">
        <v>0.62005751481025995</v>
      </c>
      <c r="AE53">
        <v>0.4795725524406716</v>
      </c>
      <c r="AF53">
        <v>0.65840082560391755</v>
      </c>
      <c r="AG53">
        <v>0.61576736416956535</v>
      </c>
      <c r="AH53">
        <v>0.65204729765950853</v>
      </c>
      <c r="AI53">
        <v>0.66338043301943017</v>
      </c>
      <c r="AJ53">
        <v>0.6919244184585831</v>
      </c>
      <c r="AK53">
        <v>0.80688409519354576</v>
      </c>
      <c r="AL53">
        <v>0.75709183518534651</v>
      </c>
      <c r="AM53">
        <v>0.69299425031112727</v>
      </c>
      <c r="AN53">
        <v>0.61716893660472838</v>
      </c>
      <c r="AO53">
        <v>0.64491350784465362</v>
      </c>
      <c r="AP53">
        <v>0.59512146470584193</v>
      </c>
      <c r="AQ53">
        <v>0.56993405814976983</v>
      </c>
      <c r="AR53">
        <v>0.57029568771382944</v>
      </c>
      <c r="AS53">
        <v>0.624561447429825</v>
      </c>
      <c r="AT53">
        <v>0.62301250409825537</v>
      </c>
      <c r="AU53">
        <v>0.61562100904009309</v>
      </c>
      <c r="AV53">
        <v>0.61717117341254524</v>
      </c>
      <c r="AW53">
        <v>0.6465112488260234</v>
      </c>
      <c r="AX53">
        <v>0.59244520370464315</v>
      </c>
      <c r="AY53">
        <v>0.59663777122775252</v>
      </c>
      <c r="AZ53">
        <v>0.57857396270390338</v>
      </c>
      <c r="BA53">
        <v>0.6676876467751387</v>
      </c>
      <c r="BB53">
        <v>0.56992918263225312</v>
      </c>
      <c r="BC53">
        <v>0.59517995008990721</v>
      </c>
      <c r="BD53">
        <v>0.60883613063705655</v>
      </c>
      <c r="BE53">
        <v>0.48516594399632629</v>
      </c>
      <c r="BF53">
        <v>0.63683254939739031</v>
      </c>
      <c r="BG53">
        <v>0.61178602565449203</v>
      </c>
      <c r="BH53">
        <v>0.65076709999682947</v>
      </c>
      <c r="BI53">
        <v>0.55094812460608433</v>
      </c>
      <c r="BJ53">
        <v>0.64648402938395</v>
      </c>
      <c r="BK53">
        <v>0.6235272344076519</v>
      </c>
      <c r="BL53">
        <v>0.55597856820521718</v>
      </c>
      <c r="BM53">
        <v>0.64420074300028896</v>
      </c>
      <c r="BN53">
        <v>0.5882036011327727</v>
      </c>
      <c r="BO53">
        <v>0.584082081575238</v>
      </c>
      <c r="BP53">
        <v>0.56884712192579423</v>
      </c>
      <c r="BQ53">
        <v>0.5477179251005877</v>
      </c>
      <c r="BR53">
        <v>0.57966095064508505</v>
      </c>
      <c r="BS53">
        <v>0.60710989530129422</v>
      </c>
      <c r="BT53">
        <v>0.57856931230958419</v>
      </c>
      <c r="BU53">
        <v>0.58854945875288611</v>
      </c>
      <c r="BV53">
        <v>0.54316367206514282</v>
      </c>
      <c r="BW53" s="81">
        <f t="shared" ref="BW53:BW54" si="40">MAX(C53:BV53)</f>
        <v>0.80688409519354576</v>
      </c>
      <c r="BX53" s="81">
        <f t="shared" ref="BX53:BX54" si="41">MIN(C53:BV53)</f>
        <v>0.4795725524406716</v>
      </c>
    </row>
    <row r="54" spans="1:78">
      <c r="B54" s="81" t="s">
        <v>248</v>
      </c>
      <c r="C54">
        <v>0.4132608077259694</v>
      </c>
      <c r="D54">
        <v>0.41881674532994756</v>
      </c>
      <c r="E54">
        <v>0.42266571833258987</v>
      </c>
      <c r="F54">
        <v>0.44002873952345312</v>
      </c>
      <c r="G54">
        <v>0.4218150328145151</v>
      </c>
      <c r="H54">
        <v>0.39201998074268352</v>
      </c>
      <c r="I54">
        <v>0.39368815731715701</v>
      </c>
      <c r="J54">
        <v>0.44176288599604535</v>
      </c>
      <c r="K54">
        <v>0.39656745192146409</v>
      </c>
      <c r="L54">
        <v>0.43612714042644207</v>
      </c>
      <c r="M54">
        <v>0.45800640796983288</v>
      </c>
      <c r="N54">
        <v>0.46220541318516695</v>
      </c>
      <c r="O54">
        <v>0.53279462063856775</v>
      </c>
      <c r="P54">
        <v>0.43551078172411234</v>
      </c>
      <c r="Q54">
        <v>0.45395093995602104</v>
      </c>
      <c r="R54">
        <v>0.49520897876536002</v>
      </c>
      <c r="S54">
        <v>0.4473687650213844</v>
      </c>
      <c r="T54">
        <v>0.4582125062228759</v>
      </c>
      <c r="U54">
        <v>0.42550681598896734</v>
      </c>
      <c r="V54">
        <v>0.42142844874056767</v>
      </c>
      <c r="W54">
        <v>0.52676274811044754</v>
      </c>
      <c r="X54">
        <v>0.60427674166438494</v>
      </c>
      <c r="Y54">
        <v>0.36711211800121063</v>
      </c>
      <c r="Z54">
        <v>0.42004678460475603</v>
      </c>
      <c r="AA54">
        <v>0.41596154463670182</v>
      </c>
      <c r="AB54">
        <v>0.44758314117734876</v>
      </c>
      <c r="AC54">
        <v>0.42103007521240987</v>
      </c>
      <c r="AD54">
        <v>0.45439579688300336</v>
      </c>
      <c r="AE54">
        <v>0.39374777920174603</v>
      </c>
      <c r="AF54">
        <v>0.53964837797453624</v>
      </c>
      <c r="AG54">
        <v>0.46875150404610705</v>
      </c>
      <c r="AH54">
        <v>0.47933487524096718</v>
      </c>
      <c r="AI54">
        <v>0.44291282573482665</v>
      </c>
      <c r="AJ54">
        <v>0.55379189319258959</v>
      </c>
      <c r="AK54">
        <v>0.69411884043007188</v>
      </c>
      <c r="AL54">
        <v>0.68644884112639537</v>
      </c>
      <c r="AM54">
        <v>0.55898353830480774</v>
      </c>
      <c r="AN54">
        <v>0.44192949542796206</v>
      </c>
      <c r="AO54">
        <v>0.44236028181866438</v>
      </c>
      <c r="AP54">
        <v>0.38734366610722742</v>
      </c>
      <c r="AQ54">
        <v>0.36282354936933464</v>
      </c>
      <c r="AR54">
        <v>0.36352812915072552</v>
      </c>
      <c r="AS54">
        <v>0.46819658541922943</v>
      </c>
      <c r="AT54">
        <v>0.44632321261343949</v>
      </c>
      <c r="AU54">
        <v>0.43427512674412405</v>
      </c>
      <c r="AV54">
        <v>0.44350005091649153</v>
      </c>
      <c r="AW54">
        <v>0.46346636208230652</v>
      </c>
      <c r="AX54">
        <v>0.38651398747899313</v>
      </c>
      <c r="AY54">
        <v>0.38813200579991192</v>
      </c>
      <c r="AZ54">
        <v>0.36800759613168371</v>
      </c>
      <c r="BA54">
        <v>0.47804215939147138</v>
      </c>
      <c r="BB54">
        <v>0.36398503951947853</v>
      </c>
      <c r="BC54">
        <v>0.42032999835856849</v>
      </c>
      <c r="BD54">
        <v>0.42107553331241349</v>
      </c>
      <c r="BE54">
        <v>0.35041712542415426</v>
      </c>
      <c r="BF54">
        <v>0.44165025981169026</v>
      </c>
      <c r="BG54">
        <v>0.44502610439501444</v>
      </c>
      <c r="BH54">
        <v>0.42960225919884065</v>
      </c>
      <c r="BI54">
        <v>0.41819035075522459</v>
      </c>
      <c r="BJ54">
        <v>0.46538529419448466</v>
      </c>
      <c r="BK54">
        <v>0.40422386683284584</v>
      </c>
      <c r="BL54">
        <v>0.38100981272573003</v>
      </c>
      <c r="BM54">
        <v>0.43188363975768806</v>
      </c>
      <c r="BN54">
        <v>0.3651964589931655</v>
      </c>
      <c r="BO54">
        <v>0.36247541053267052</v>
      </c>
      <c r="BP54">
        <v>0.36335259711622903</v>
      </c>
      <c r="BQ54">
        <v>0.36108312121819558</v>
      </c>
      <c r="BR54">
        <v>0.36342553620950852</v>
      </c>
      <c r="BS54">
        <v>0.38389279747580768</v>
      </c>
      <c r="BT54">
        <v>0.36173193648336266</v>
      </c>
      <c r="BU54">
        <v>0.3656087048780583</v>
      </c>
      <c r="BV54">
        <v>0.36753983193373618</v>
      </c>
      <c r="BW54" s="81">
        <f t="shared" si="40"/>
        <v>0.69411884043007188</v>
      </c>
      <c r="BX54" s="81">
        <f t="shared" si="41"/>
        <v>0.35041712542415426</v>
      </c>
      <c r="BY54" s="81" t="s">
        <v>42</v>
      </c>
      <c r="BZ54">
        <f>SUM(BZ7:BZ50)</f>
        <v>1.0000000024808495</v>
      </c>
    </row>
    <row r="55" spans="1:78">
      <c r="BW55" s="81" t="s">
        <v>43</v>
      </c>
      <c r="BX55" s="81" t="s">
        <v>44</v>
      </c>
    </row>
    <row r="56" spans="1:78">
      <c r="C56">
        <f t="shared" ref="C56:AH56" si="42">C8*0.005+C18*0.294+C26*0.152+C31*0.012+C42*0.192+C51*0.345</f>
        <v>0.5453952075882621</v>
      </c>
      <c r="D56" s="81">
        <f t="shared" si="42"/>
        <v>0.55510033769274381</v>
      </c>
      <c r="E56" s="81">
        <f t="shared" si="42"/>
        <v>0.57823269277507827</v>
      </c>
      <c r="F56" s="81">
        <f t="shared" si="42"/>
        <v>0.60089442558011719</v>
      </c>
      <c r="G56" s="81">
        <f t="shared" si="42"/>
        <v>0.58262027994387822</v>
      </c>
      <c r="H56" s="81">
        <f t="shared" si="42"/>
        <v>0.55095333513365863</v>
      </c>
      <c r="I56" s="81">
        <f t="shared" si="42"/>
        <v>0.55076205264486244</v>
      </c>
      <c r="J56" s="81">
        <f t="shared" si="42"/>
        <v>0.60129928353224293</v>
      </c>
      <c r="K56" s="81">
        <f t="shared" si="42"/>
        <v>0.50940347132817632</v>
      </c>
      <c r="L56" s="81">
        <f t="shared" si="42"/>
        <v>0.59626176896560334</v>
      </c>
      <c r="M56" s="81">
        <f t="shared" si="42"/>
        <v>0.60823225537766912</v>
      </c>
      <c r="N56" s="81">
        <f t="shared" si="42"/>
        <v>0.54050795724716516</v>
      </c>
      <c r="O56" s="81">
        <f t="shared" si="42"/>
        <v>0.54934691636661825</v>
      </c>
      <c r="P56" s="81">
        <f t="shared" si="42"/>
        <v>0.47365526676547293</v>
      </c>
      <c r="Q56" s="81">
        <f t="shared" si="42"/>
        <v>0.53285490475147146</v>
      </c>
      <c r="R56" s="81">
        <f t="shared" si="42"/>
        <v>0.54095342627610155</v>
      </c>
      <c r="S56" s="81">
        <f t="shared" si="42"/>
        <v>0.53611769104940221</v>
      </c>
      <c r="T56" s="81">
        <f t="shared" si="42"/>
        <v>0.53662572643497852</v>
      </c>
      <c r="U56" s="81">
        <f t="shared" si="42"/>
        <v>0.37036475703459709</v>
      </c>
      <c r="V56" s="81">
        <f t="shared" si="42"/>
        <v>0.55416548481099392</v>
      </c>
      <c r="W56" s="81">
        <f t="shared" si="42"/>
        <v>0.68558698453355527</v>
      </c>
      <c r="X56" s="81">
        <f t="shared" si="42"/>
        <v>0.69102804018239117</v>
      </c>
      <c r="Y56" s="81">
        <f t="shared" si="42"/>
        <v>0.48520265907150395</v>
      </c>
      <c r="Z56" s="81">
        <f t="shared" si="42"/>
        <v>0.5779830914738926</v>
      </c>
      <c r="AA56" s="81">
        <f t="shared" si="42"/>
        <v>0.57799617869436803</v>
      </c>
      <c r="AB56" s="81">
        <f t="shared" si="42"/>
        <v>0.59963062446764148</v>
      </c>
      <c r="AC56" s="81">
        <f t="shared" si="42"/>
        <v>0.5810471486780554</v>
      </c>
      <c r="AD56" s="81">
        <f t="shared" si="42"/>
        <v>0.5777841814191691</v>
      </c>
      <c r="AE56" s="81">
        <f t="shared" si="42"/>
        <v>0.45275657105491474</v>
      </c>
      <c r="AF56" s="81">
        <f t="shared" si="42"/>
        <v>0.62554412441405083</v>
      </c>
      <c r="AG56" s="81">
        <f t="shared" si="42"/>
        <v>0.62891345039393931</v>
      </c>
      <c r="AH56" s="81">
        <f t="shared" si="42"/>
        <v>0.586716640150025</v>
      </c>
      <c r="AI56" s="81">
        <f t="shared" ref="AI56:BN56" si="43">AI8*0.005+AI18*0.294+AI26*0.152+AI31*0.012+AI42*0.192+AI51*0.345</f>
        <v>0.53725041538021312</v>
      </c>
      <c r="AJ56" s="81">
        <f t="shared" si="43"/>
        <v>0.63514243442930596</v>
      </c>
      <c r="AK56" s="81">
        <f t="shared" si="43"/>
        <v>0.76488832890307401</v>
      </c>
      <c r="AL56" s="81">
        <f t="shared" si="43"/>
        <v>0.70974308430042732</v>
      </c>
      <c r="AM56" s="81">
        <f t="shared" si="43"/>
        <v>0.59448650216310417</v>
      </c>
      <c r="AN56" s="81">
        <f t="shared" si="43"/>
        <v>0.57591851074983558</v>
      </c>
      <c r="AO56" s="81">
        <f t="shared" si="43"/>
        <v>0.53999685500976691</v>
      </c>
      <c r="AP56" s="81">
        <f t="shared" si="43"/>
        <v>0.50085883154218735</v>
      </c>
      <c r="AQ56" s="81">
        <f t="shared" si="43"/>
        <v>0.47697457771127938</v>
      </c>
      <c r="AR56" s="81">
        <f t="shared" si="43"/>
        <v>0.47692506661934353</v>
      </c>
      <c r="AS56" s="81">
        <f t="shared" si="43"/>
        <v>0.57723222749067982</v>
      </c>
      <c r="AT56" s="81">
        <f t="shared" si="43"/>
        <v>0.55469988446201579</v>
      </c>
      <c r="AU56" s="81">
        <f t="shared" si="43"/>
        <v>0.54666687184945628</v>
      </c>
      <c r="AV56" s="81">
        <f t="shared" si="43"/>
        <v>0.55497445525300815</v>
      </c>
      <c r="AW56" s="81">
        <f t="shared" si="43"/>
        <v>0.56728402804677913</v>
      </c>
      <c r="AX56" s="81">
        <f t="shared" si="43"/>
        <v>0.50078034248220349</v>
      </c>
      <c r="AY56" s="81">
        <f t="shared" si="43"/>
        <v>0.50033417169040351</v>
      </c>
      <c r="AZ56" s="81">
        <f t="shared" si="43"/>
        <v>0.47892214743316885</v>
      </c>
      <c r="BA56" s="81">
        <f t="shared" si="43"/>
        <v>0.63629674294415339</v>
      </c>
      <c r="BB56" s="81">
        <f t="shared" si="43"/>
        <v>0.47570241320549478</v>
      </c>
      <c r="BC56" s="81">
        <f t="shared" si="43"/>
        <v>0.55236412473547669</v>
      </c>
      <c r="BD56" s="81">
        <f t="shared" si="43"/>
        <v>0.45789246532929706</v>
      </c>
      <c r="BE56" s="81">
        <f t="shared" si="43"/>
        <v>0.4400100948671164</v>
      </c>
      <c r="BF56" s="81">
        <f t="shared" si="43"/>
        <v>0.59434724859290244</v>
      </c>
      <c r="BG56" s="81">
        <f t="shared" si="43"/>
        <v>0.58184962913097504</v>
      </c>
      <c r="BH56" s="81">
        <f t="shared" si="43"/>
        <v>0.58327963323791121</v>
      </c>
      <c r="BI56" s="81">
        <f t="shared" si="43"/>
        <v>0.55764942215672775</v>
      </c>
      <c r="BJ56" s="81">
        <f t="shared" si="43"/>
        <v>0.62160524394064232</v>
      </c>
      <c r="BK56" s="81">
        <f t="shared" si="43"/>
        <v>0.56707233116300959</v>
      </c>
      <c r="BL56" s="81">
        <f t="shared" si="43"/>
        <v>0.48873458373926604</v>
      </c>
      <c r="BM56" s="81">
        <f t="shared" si="43"/>
        <v>0.54205630973108432</v>
      </c>
      <c r="BN56" s="81">
        <f t="shared" si="43"/>
        <v>0.48233453176701396</v>
      </c>
      <c r="BO56" s="81">
        <f t="shared" ref="BO56:BV56" si="44">BO8*0.005+BO18*0.294+BO26*0.152+BO31*0.012+BO42*0.192+BO51*0.345</f>
        <v>0.47727980584504198</v>
      </c>
      <c r="BP56" s="81">
        <f t="shared" si="44"/>
        <v>0.47916991720405999</v>
      </c>
      <c r="BQ56" s="81">
        <f t="shared" si="44"/>
        <v>0.4780264174329677</v>
      </c>
      <c r="BR56" s="81">
        <f t="shared" si="44"/>
        <v>0.4790769294779883</v>
      </c>
      <c r="BS56" s="81">
        <f t="shared" si="44"/>
        <v>0.48564711701447039</v>
      </c>
      <c r="BT56" s="81">
        <f t="shared" si="44"/>
        <v>0.47920827739313476</v>
      </c>
      <c r="BU56" s="81">
        <f t="shared" si="44"/>
        <v>0.48121319288132136</v>
      </c>
      <c r="BV56" s="81">
        <f t="shared" si="44"/>
        <v>0.48485988783281658</v>
      </c>
      <c r="BW56">
        <f>MAX(BW7:BW54)</f>
        <v>1</v>
      </c>
      <c r="BX56">
        <f>MIN(BX7:BX54)</f>
        <v>0.33337242777653758</v>
      </c>
    </row>
  </sheetData>
  <mergeCells count="13">
    <mergeCell ref="BM2:BV2"/>
    <mergeCell ref="A10:A16"/>
    <mergeCell ref="A20:A24"/>
    <mergeCell ref="A33:A40"/>
    <mergeCell ref="A44:A49"/>
    <mergeCell ref="A4:A6"/>
    <mergeCell ref="C2:M2"/>
    <mergeCell ref="N2:T2"/>
    <mergeCell ref="U2:V2"/>
    <mergeCell ref="W2:AG2"/>
    <mergeCell ref="AH2:AO2"/>
    <mergeCell ref="AP2:BC2"/>
    <mergeCell ref="BD2:BL2"/>
  </mergeCells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C33"/>
  <sheetViews>
    <sheetView topLeftCell="A28" workbookViewId="0">
      <selection activeCell="E41" sqref="E41"/>
    </sheetView>
  </sheetViews>
  <sheetFormatPr defaultRowHeight="13.5"/>
  <cols>
    <col min="2" max="2" width="19.875" customWidth="1"/>
  </cols>
  <sheetData>
    <row r="1" spans="1:81" s="81" customFormat="1" ht="15" customHeight="1">
      <c r="BX1" s="78"/>
    </row>
    <row r="2" spans="1:81" s="81" customFormat="1">
      <c r="D2" s="107" t="s">
        <v>235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 t="s">
        <v>236</v>
      </c>
      <c r="P2" s="107"/>
      <c r="Q2" s="107"/>
      <c r="R2" s="107"/>
      <c r="S2" s="107"/>
      <c r="T2" s="107"/>
      <c r="U2" s="107"/>
      <c r="V2" s="107" t="s">
        <v>237</v>
      </c>
      <c r="W2" s="107"/>
      <c r="X2" s="107" t="s">
        <v>238</v>
      </c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 t="s">
        <v>239</v>
      </c>
      <c r="AJ2" s="107"/>
      <c r="AK2" s="107"/>
      <c r="AL2" s="107"/>
      <c r="AM2" s="107"/>
      <c r="AN2" s="107"/>
      <c r="AO2" s="107"/>
      <c r="AP2" s="107"/>
      <c r="AQ2" s="107" t="s">
        <v>240</v>
      </c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 t="s">
        <v>241</v>
      </c>
      <c r="BF2" s="107"/>
      <c r="BG2" s="107"/>
      <c r="BH2" s="107"/>
      <c r="BI2" s="107"/>
      <c r="BJ2" s="107"/>
      <c r="BK2" s="107"/>
      <c r="BL2" s="107"/>
      <c r="BM2" s="107"/>
      <c r="BN2" s="107" t="s">
        <v>242</v>
      </c>
      <c r="BO2" s="107"/>
      <c r="BP2" s="107"/>
      <c r="BQ2" s="107"/>
      <c r="BR2" s="107"/>
      <c r="BS2" s="107"/>
      <c r="BT2" s="107"/>
      <c r="BU2" s="107"/>
      <c r="BV2" s="107"/>
      <c r="BW2" s="107"/>
      <c r="BX2" s="78"/>
    </row>
    <row r="3" spans="1:81" s="81" customFormat="1" ht="16.5">
      <c r="A3" s="91" t="s">
        <v>48</v>
      </c>
      <c r="B3" s="91" t="s">
        <v>49</v>
      </c>
      <c r="C3" s="91" t="s">
        <v>50</v>
      </c>
      <c r="D3" s="81" t="s">
        <v>112</v>
      </c>
      <c r="E3" s="81" t="s">
        <v>113</v>
      </c>
      <c r="F3" s="81" t="s">
        <v>114</v>
      </c>
      <c r="G3" s="81" t="s">
        <v>115</v>
      </c>
      <c r="H3" s="81" t="s">
        <v>116</v>
      </c>
      <c r="I3" s="81" t="s">
        <v>117</v>
      </c>
      <c r="J3" s="81" t="s">
        <v>118</v>
      </c>
      <c r="K3" s="81" t="s">
        <v>119</v>
      </c>
      <c r="L3" s="81" t="s">
        <v>120</v>
      </c>
      <c r="M3" s="81" t="s">
        <v>121</v>
      </c>
      <c r="N3" s="81" t="s">
        <v>122</v>
      </c>
      <c r="O3" s="81" t="s">
        <v>123</v>
      </c>
      <c r="P3" s="81" t="s">
        <v>124</v>
      </c>
      <c r="Q3" s="81" t="s">
        <v>125</v>
      </c>
      <c r="R3" s="81" t="s">
        <v>126</v>
      </c>
      <c r="S3" s="81" t="s">
        <v>127</v>
      </c>
      <c r="T3" s="81" t="s">
        <v>128</v>
      </c>
      <c r="U3" s="81" t="s">
        <v>129</v>
      </c>
      <c r="V3" s="81" t="s">
        <v>130</v>
      </c>
      <c r="W3" s="81" t="s">
        <v>131</v>
      </c>
      <c r="X3" s="81" t="s">
        <v>132</v>
      </c>
      <c r="Y3" s="81" t="s">
        <v>133</v>
      </c>
      <c r="Z3" s="81" t="s">
        <v>134</v>
      </c>
      <c r="AA3" s="81" t="s">
        <v>135</v>
      </c>
      <c r="AB3" s="81" t="s">
        <v>136</v>
      </c>
      <c r="AC3" s="81" t="s">
        <v>137</v>
      </c>
      <c r="AD3" s="81" t="s">
        <v>138</v>
      </c>
      <c r="AE3" s="81" t="s">
        <v>139</v>
      </c>
      <c r="AF3" s="81" t="s">
        <v>140</v>
      </c>
      <c r="AG3" s="81" t="s">
        <v>141</v>
      </c>
      <c r="AH3" s="81" t="s">
        <v>142</v>
      </c>
      <c r="AI3" s="81" t="s">
        <v>143</v>
      </c>
      <c r="AJ3" s="81" t="s">
        <v>144</v>
      </c>
      <c r="AK3" s="81" t="s">
        <v>145</v>
      </c>
      <c r="AL3" s="81" t="s">
        <v>146</v>
      </c>
      <c r="AM3" s="81" t="s">
        <v>147</v>
      </c>
      <c r="AN3" s="81" t="s">
        <v>148</v>
      </c>
      <c r="AO3" s="81" t="s">
        <v>143</v>
      </c>
      <c r="AP3" s="81" t="s">
        <v>149</v>
      </c>
      <c r="AQ3" s="81" t="s">
        <v>150</v>
      </c>
      <c r="AR3" s="81" t="s">
        <v>151</v>
      </c>
      <c r="AS3" s="81" t="s">
        <v>152</v>
      </c>
      <c r="AT3" s="81" t="s">
        <v>153</v>
      </c>
      <c r="AU3" s="81" t="s">
        <v>154</v>
      </c>
      <c r="AV3" s="81" t="s">
        <v>155</v>
      </c>
      <c r="AW3" s="81" t="s">
        <v>156</v>
      </c>
      <c r="AX3" s="81" t="s">
        <v>157</v>
      </c>
      <c r="AY3" s="81" t="s">
        <v>158</v>
      </c>
      <c r="AZ3" s="81" t="s">
        <v>159</v>
      </c>
      <c r="BA3" s="81" t="s">
        <v>160</v>
      </c>
      <c r="BB3" s="81" t="s">
        <v>145</v>
      </c>
      <c r="BC3" s="81" t="s">
        <v>161</v>
      </c>
      <c r="BD3" s="81" t="s">
        <v>162</v>
      </c>
      <c r="BE3" s="81" t="s">
        <v>163</v>
      </c>
      <c r="BF3" s="81" t="s">
        <v>164</v>
      </c>
      <c r="BG3" s="81" t="s">
        <v>165</v>
      </c>
      <c r="BH3" s="81" t="s">
        <v>166</v>
      </c>
      <c r="BI3" s="81" t="s">
        <v>167</v>
      </c>
      <c r="BJ3" s="81" t="s">
        <v>168</v>
      </c>
      <c r="BK3" s="81" t="s">
        <v>169</v>
      </c>
      <c r="BL3" s="81" t="s">
        <v>170</v>
      </c>
      <c r="BM3" s="81" t="s">
        <v>171</v>
      </c>
      <c r="BN3" s="81" t="s">
        <v>172</v>
      </c>
      <c r="BO3" s="81" t="s">
        <v>173</v>
      </c>
      <c r="BP3" s="81" t="s">
        <v>174</v>
      </c>
      <c r="BQ3" s="81" t="s">
        <v>145</v>
      </c>
      <c r="BR3" s="81" t="s">
        <v>175</v>
      </c>
      <c r="BS3" s="81" t="s">
        <v>176</v>
      </c>
      <c r="BT3" s="81" t="s">
        <v>177</v>
      </c>
      <c r="BU3" s="81" t="s">
        <v>178</v>
      </c>
      <c r="BV3" s="81" t="s">
        <v>179</v>
      </c>
      <c r="BW3" s="81" t="s">
        <v>180</v>
      </c>
      <c r="BX3" s="78"/>
      <c r="BY3" s="81" t="s">
        <v>243</v>
      </c>
    </row>
    <row r="4" spans="1:81" ht="28.5">
      <c r="A4" s="111" t="s">
        <v>106</v>
      </c>
      <c r="B4" s="92" t="s">
        <v>58</v>
      </c>
      <c r="C4" s="93" t="s">
        <v>54</v>
      </c>
      <c r="D4">
        <v>1</v>
      </c>
      <c r="E4">
        <v>1E-3</v>
      </c>
      <c r="F4">
        <v>1E-3</v>
      </c>
      <c r="G4">
        <v>1E-3</v>
      </c>
      <c r="H4">
        <v>1E-3</v>
      </c>
      <c r="I4">
        <v>1E-3</v>
      </c>
      <c r="J4">
        <v>1E-3</v>
      </c>
      <c r="K4">
        <v>1E-3</v>
      </c>
      <c r="L4">
        <v>1E-3</v>
      </c>
      <c r="M4">
        <v>1E-3</v>
      </c>
      <c r="N4">
        <v>1E-3</v>
      </c>
      <c r="O4">
        <v>1E-3</v>
      </c>
      <c r="P4">
        <v>1E-3</v>
      </c>
      <c r="Q4">
        <v>1E-3</v>
      </c>
      <c r="R4">
        <v>1E-3</v>
      </c>
      <c r="S4">
        <v>1E-3</v>
      </c>
      <c r="T4">
        <v>1E-3</v>
      </c>
      <c r="U4">
        <v>1E-3</v>
      </c>
      <c r="V4">
        <v>1E-3</v>
      </c>
      <c r="W4">
        <v>1E-3</v>
      </c>
      <c r="X4">
        <v>1E-3</v>
      </c>
      <c r="Y4">
        <v>1E-3</v>
      </c>
      <c r="Z4">
        <v>1E-3</v>
      </c>
      <c r="AA4">
        <v>1</v>
      </c>
      <c r="AB4">
        <v>3</v>
      </c>
      <c r="AC4">
        <v>1E-3</v>
      </c>
      <c r="AD4">
        <v>1E-3</v>
      </c>
      <c r="AE4">
        <v>1E-3</v>
      </c>
      <c r="AF4">
        <v>1E-3</v>
      </c>
      <c r="AG4">
        <v>1E-3</v>
      </c>
      <c r="AH4">
        <v>1E-3</v>
      </c>
      <c r="AI4">
        <v>1E-3</v>
      </c>
      <c r="AJ4">
        <v>1E-3</v>
      </c>
      <c r="AK4">
        <v>1E-3</v>
      </c>
      <c r="AL4">
        <v>1E-3</v>
      </c>
      <c r="AM4">
        <v>1E-3</v>
      </c>
      <c r="AN4">
        <v>1E-3</v>
      </c>
      <c r="AO4">
        <v>1E-3</v>
      </c>
      <c r="AP4">
        <v>1</v>
      </c>
      <c r="AQ4">
        <v>1E-3</v>
      </c>
      <c r="AR4">
        <v>1E-3</v>
      </c>
      <c r="AS4">
        <v>1E-3</v>
      </c>
      <c r="AT4">
        <v>1E-3</v>
      </c>
      <c r="AU4">
        <v>1E-3</v>
      </c>
      <c r="AV4">
        <v>1E-3</v>
      </c>
      <c r="AW4">
        <v>1E-3</v>
      </c>
      <c r="AX4">
        <v>1E-3</v>
      </c>
      <c r="AY4">
        <v>1E-3</v>
      </c>
      <c r="AZ4">
        <v>1E-3</v>
      </c>
      <c r="BA4">
        <v>1E-3</v>
      </c>
      <c r="BB4">
        <v>1E-3</v>
      </c>
      <c r="BC4">
        <v>1E-3</v>
      </c>
      <c r="BD4">
        <v>1E-3</v>
      </c>
      <c r="BE4">
        <v>1E-3</v>
      </c>
      <c r="BF4">
        <v>1</v>
      </c>
      <c r="BG4">
        <v>1E-3</v>
      </c>
      <c r="BH4">
        <v>1</v>
      </c>
      <c r="BI4">
        <v>1E-3</v>
      </c>
      <c r="BJ4">
        <v>1E-3</v>
      </c>
      <c r="BK4">
        <v>1E-3</v>
      </c>
      <c r="BL4">
        <v>1E-3</v>
      </c>
      <c r="BM4">
        <v>1E-3</v>
      </c>
      <c r="BN4">
        <v>1E-3</v>
      </c>
      <c r="BO4">
        <v>1E-3</v>
      </c>
      <c r="BP4">
        <v>1E-3</v>
      </c>
      <c r="BQ4">
        <v>1E-3</v>
      </c>
      <c r="BR4">
        <v>1E-3</v>
      </c>
      <c r="BS4">
        <v>1E-3</v>
      </c>
      <c r="BT4">
        <v>1E-3</v>
      </c>
      <c r="BU4">
        <v>1E-3</v>
      </c>
      <c r="BV4">
        <v>1E-3</v>
      </c>
      <c r="BW4">
        <v>1</v>
      </c>
      <c r="BX4">
        <v>3</v>
      </c>
      <c r="BY4">
        <v>1E-3</v>
      </c>
      <c r="CC4">
        <v>9.3399682471562899E-4</v>
      </c>
    </row>
    <row r="5" spans="1:81" ht="28.5">
      <c r="A5" s="111"/>
      <c r="B5" s="92" t="s">
        <v>59</v>
      </c>
      <c r="C5" s="92" t="s">
        <v>54</v>
      </c>
      <c r="D5">
        <v>1E-3</v>
      </c>
      <c r="E5">
        <v>1E-3</v>
      </c>
      <c r="F5">
        <v>1E-3</v>
      </c>
      <c r="G5">
        <v>1E-3</v>
      </c>
      <c r="H5">
        <v>1E-3</v>
      </c>
      <c r="I5">
        <v>1E-3</v>
      </c>
      <c r="J5">
        <v>1E-3</v>
      </c>
      <c r="K5">
        <v>1E-3</v>
      </c>
      <c r="L5">
        <v>1E-3</v>
      </c>
      <c r="M5">
        <v>1E-3</v>
      </c>
      <c r="N5">
        <v>1E-3</v>
      </c>
      <c r="O5">
        <v>1E-3</v>
      </c>
      <c r="P5">
        <v>1</v>
      </c>
      <c r="Q5">
        <v>1E-3</v>
      </c>
      <c r="R5">
        <v>1</v>
      </c>
      <c r="S5">
        <v>1E-3</v>
      </c>
      <c r="T5">
        <v>1E-3</v>
      </c>
      <c r="U5">
        <v>2</v>
      </c>
      <c r="V5">
        <v>1E-3</v>
      </c>
      <c r="W5">
        <v>1</v>
      </c>
      <c r="X5">
        <v>1E-3</v>
      </c>
      <c r="Y5">
        <v>1E-3</v>
      </c>
      <c r="Z5">
        <v>1E-3</v>
      </c>
      <c r="AA5">
        <v>1E-3</v>
      </c>
      <c r="AB5">
        <v>1E-3</v>
      </c>
      <c r="AC5">
        <v>1</v>
      </c>
      <c r="AD5">
        <v>1E-3</v>
      </c>
      <c r="AE5">
        <v>2</v>
      </c>
      <c r="AF5">
        <v>1E-3</v>
      </c>
      <c r="AG5">
        <v>1</v>
      </c>
      <c r="AH5">
        <v>1E-3</v>
      </c>
      <c r="AI5">
        <v>1E-3</v>
      </c>
      <c r="AJ5">
        <v>1E-3</v>
      </c>
      <c r="AK5">
        <v>5</v>
      </c>
      <c r="AL5">
        <v>1E-3</v>
      </c>
      <c r="AM5">
        <v>1E-3</v>
      </c>
      <c r="AN5">
        <v>6</v>
      </c>
      <c r="AO5">
        <v>2</v>
      </c>
      <c r="AP5">
        <v>1E-3</v>
      </c>
      <c r="AQ5">
        <v>1E-3</v>
      </c>
      <c r="AR5">
        <v>1E-3</v>
      </c>
      <c r="AS5">
        <v>1E-3</v>
      </c>
      <c r="AT5">
        <v>1E-3</v>
      </c>
      <c r="AU5">
        <v>1E-3</v>
      </c>
      <c r="AV5">
        <v>1E-3</v>
      </c>
      <c r="AW5">
        <v>1E-3</v>
      </c>
      <c r="AX5">
        <v>1E-3</v>
      </c>
      <c r="AY5">
        <v>1E-3</v>
      </c>
      <c r="AZ5">
        <v>1E-3</v>
      </c>
      <c r="BA5">
        <v>1E-3</v>
      </c>
      <c r="BB5">
        <v>1E-3</v>
      </c>
      <c r="BC5">
        <v>1E-3</v>
      </c>
      <c r="BD5">
        <v>1E-3</v>
      </c>
      <c r="BE5">
        <v>1E-3</v>
      </c>
      <c r="BF5">
        <v>1E-3</v>
      </c>
      <c r="BG5">
        <v>1</v>
      </c>
      <c r="BH5">
        <v>2</v>
      </c>
      <c r="BI5">
        <v>1E-3</v>
      </c>
      <c r="BJ5">
        <v>1</v>
      </c>
      <c r="BK5">
        <v>1</v>
      </c>
      <c r="BL5">
        <v>1E-3</v>
      </c>
      <c r="BM5">
        <v>2</v>
      </c>
      <c r="BN5">
        <v>1E-3</v>
      </c>
      <c r="BO5">
        <v>1E-3</v>
      </c>
      <c r="BP5">
        <v>1E-3</v>
      </c>
      <c r="BQ5">
        <v>1E-3</v>
      </c>
      <c r="BR5">
        <v>1</v>
      </c>
      <c r="BS5">
        <v>1E-3</v>
      </c>
      <c r="BT5">
        <v>1E-3</v>
      </c>
      <c r="BU5">
        <v>1E-3</v>
      </c>
      <c r="BV5">
        <v>1E-3</v>
      </c>
      <c r="BW5">
        <v>1E-3</v>
      </c>
      <c r="BX5">
        <v>6</v>
      </c>
      <c r="BY5">
        <v>1E-3</v>
      </c>
      <c r="CC5">
        <v>1.3204872556697189E-3</v>
      </c>
    </row>
    <row r="6" spans="1:81" ht="42.75">
      <c r="A6" s="111"/>
      <c r="B6" s="92" t="s">
        <v>60</v>
      </c>
      <c r="C6" s="92" t="s">
        <v>52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2</v>
      </c>
      <c r="S6">
        <v>1</v>
      </c>
      <c r="T6">
        <v>1</v>
      </c>
      <c r="U6">
        <v>2</v>
      </c>
      <c r="V6">
        <v>1</v>
      </c>
      <c r="W6">
        <v>1</v>
      </c>
      <c r="X6">
        <v>3</v>
      </c>
      <c r="Y6">
        <v>1</v>
      </c>
      <c r="Z6">
        <v>1</v>
      </c>
      <c r="AA6">
        <v>3</v>
      </c>
      <c r="AB6">
        <v>3</v>
      </c>
      <c r="AC6">
        <v>1</v>
      </c>
      <c r="AD6">
        <v>2</v>
      </c>
      <c r="AE6">
        <v>1</v>
      </c>
      <c r="AF6">
        <v>2</v>
      </c>
      <c r="AG6">
        <v>2</v>
      </c>
      <c r="AH6">
        <v>1</v>
      </c>
      <c r="AI6">
        <v>2</v>
      </c>
      <c r="AJ6">
        <v>1</v>
      </c>
      <c r="AK6">
        <v>2</v>
      </c>
      <c r="AL6">
        <v>1</v>
      </c>
      <c r="AM6">
        <v>2</v>
      </c>
      <c r="AN6">
        <v>1</v>
      </c>
      <c r="AO6">
        <v>3</v>
      </c>
      <c r="AP6">
        <v>1</v>
      </c>
      <c r="AQ6">
        <v>2</v>
      </c>
      <c r="AR6">
        <v>2</v>
      </c>
      <c r="AS6">
        <v>2</v>
      </c>
      <c r="AT6">
        <v>2</v>
      </c>
      <c r="AU6">
        <v>2</v>
      </c>
      <c r="AV6">
        <v>2</v>
      </c>
      <c r="AW6">
        <v>3</v>
      </c>
      <c r="AX6">
        <v>3</v>
      </c>
      <c r="AY6">
        <v>2</v>
      </c>
      <c r="AZ6">
        <v>2</v>
      </c>
      <c r="BA6">
        <v>2</v>
      </c>
      <c r="BB6">
        <v>3</v>
      </c>
      <c r="BC6">
        <v>2</v>
      </c>
      <c r="BD6">
        <v>2</v>
      </c>
      <c r="BE6">
        <v>1</v>
      </c>
      <c r="BF6">
        <v>2</v>
      </c>
      <c r="BG6">
        <v>1</v>
      </c>
      <c r="BH6">
        <v>2</v>
      </c>
      <c r="BI6">
        <v>1</v>
      </c>
      <c r="BJ6">
        <v>2</v>
      </c>
      <c r="BK6">
        <v>3</v>
      </c>
      <c r="BL6">
        <v>1</v>
      </c>
      <c r="BM6">
        <v>2</v>
      </c>
      <c r="BN6">
        <v>1</v>
      </c>
      <c r="BO6">
        <v>1</v>
      </c>
      <c r="BP6">
        <v>1</v>
      </c>
      <c r="BQ6">
        <v>4</v>
      </c>
      <c r="BR6">
        <v>2</v>
      </c>
      <c r="BS6">
        <v>1</v>
      </c>
      <c r="BT6">
        <v>1</v>
      </c>
      <c r="BU6">
        <v>1</v>
      </c>
      <c r="BV6">
        <v>1</v>
      </c>
      <c r="BW6">
        <v>3</v>
      </c>
      <c r="BX6">
        <v>4</v>
      </c>
      <c r="BY6">
        <v>1</v>
      </c>
      <c r="CC6">
        <v>3.0392384520203887E-3</v>
      </c>
    </row>
    <row r="7" spans="1:81" ht="42.75">
      <c r="A7" s="111" t="s">
        <v>105</v>
      </c>
      <c r="B7" s="92" t="s">
        <v>61</v>
      </c>
      <c r="C7" s="92" t="s">
        <v>53</v>
      </c>
      <c r="D7">
        <v>1</v>
      </c>
      <c r="E7">
        <v>1</v>
      </c>
      <c r="F7">
        <v>1</v>
      </c>
      <c r="G7">
        <v>1</v>
      </c>
      <c r="H7">
        <v>1</v>
      </c>
      <c r="I7">
        <v>1E-3</v>
      </c>
      <c r="J7">
        <v>1E-3</v>
      </c>
      <c r="K7">
        <v>1</v>
      </c>
      <c r="L7">
        <v>1</v>
      </c>
      <c r="M7">
        <v>1</v>
      </c>
      <c r="N7">
        <v>1</v>
      </c>
      <c r="O7">
        <v>1E-3</v>
      </c>
      <c r="P7">
        <v>1E-3</v>
      </c>
      <c r="Q7">
        <v>1E-3</v>
      </c>
      <c r="R7">
        <v>1E-3</v>
      </c>
      <c r="S7">
        <v>1E-3</v>
      </c>
      <c r="T7">
        <v>1E-3</v>
      </c>
      <c r="U7">
        <v>1E-3</v>
      </c>
      <c r="V7">
        <v>1E-3</v>
      </c>
      <c r="W7">
        <v>1E-3</v>
      </c>
      <c r="X7">
        <v>1</v>
      </c>
      <c r="Y7">
        <v>1</v>
      </c>
      <c r="Z7">
        <v>1E-3</v>
      </c>
      <c r="AA7">
        <v>1</v>
      </c>
      <c r="AB7">
        <v>1</v>
      </c>
      <c r="AC7">
        <v>1</v>
      </c>
      <c r="AD7">
        <v>1</v>
      </c>
      <c r="AE7">
        <v>1</v>
      </c>
      <c r="AF7">
        <v>1E-3</v>
      </c>
      <c r="AG7">
        <v>1</v>
      </c>
      <c r="AH7">
        <v>1E-3</v>
      </c>
      <c r="AI7">
        <v>1</v>
      </c>
      <c r="AJ7">
        <v>1</v>
      </c>
      <c r="AK7">
        <v>1</v>
      </c>
      <c r="AL7">
        <v>1</v>
      </c>
      <c r="AM7">
        <v>1</v>
      </c>
      <c r="AN7">
        <v>1</v>
      </c>
      <c r="AO7">
        <v>1</v>
      </c>
      <c r="AP7">
        <v>1</v>
      </c>
      <c r="AQ7">
        <v>1E-3</v>
      </c>
      <c r="AR7">
        <v>1E-3</v>
      </c>
      <c r="AS7">
        <v>1E-3</v>
      </c>
      <c r="AT7">
        <v>1E-3</v>
      </c>
      <c r="AU7">
        <v>1E-3</v>
      </c>
      <c r="AV7">
        <v>1E-3</v>
      </c>
      <c r="AW7">
        <v>1E-3</v>
      </c>
      <c r="AX7">
        <v>1E-3</v>
      </c>
      <c r="AY7">
        <v>1E-3</v>
      </c>
      <c r="AZ7">
        <v>1E-3</v>
      </c>
      <c r="BA7">
        <v>1E-3</v>
      </c>
      <c r="BB7">
        <v>1E-3</v>
      </c>
      <c r="BC7">
        <v>1E-3</v>
      </c>
      <c r="BD7">
        <v>1E-3</v>
      </c>
      <c r="BE7">
        <v>1</v>
      </c>
      <c r="BF7">
        <v>1E-3</v>
      </c>
      <c r="BG7">
        <v>1</v>
      </c>
      <c r="BH7">
        <v>1E-3</v>
      </c>
      <c r="BI7">
        <v>1</v>
      </c>
      <c r="BJ7">
        <v>1E-3</v>
      </c>
      <c r="BK7">
        <v>1</v>
      </c>
      <c r="BL7">
        <v>1E-3</v>
      </c>
      <c r="BM7">
        <v>1E-3</v>
      </c>
      <c r="BN7">
        <v>1E-3</v>
      </c>
      <c r="BO7">
        <v>1E-3</v>
      </c>
      <c r="BP7">
        <v>1E-3</v>
      </c>
      <c r="BQ7">
        <v>1E-3</v>
      </c>
      <c r="BR7">
        <v>1E-3</v>
      </c>
      <c r="BS7">
        <v>1E-3</v>
      </c>
      <c r="BT7">
        <v>1E-3</v>
      </c>
      <c r="BU7">
        <v>1E-3</v>
      </c>
      <c r="BV7">
        <v>1E-3</v>
      </c>
      <c r="BW7">
        <v>1E-3</v>
      </c>
      <c r="BX7">
        <v>1</v>
      </c>
      <c r="BY7">
        <v>1E-3</v>
      </c>
      <c r="CC7">
        <v>4.4592935317671577E-2</v>
      </c>
    </row>
    <row r="8" spans="1:81" ht="28.5">
      <c r="A8" s="111"/>
      <c r="B8" s="92" t="s">
        <v>62</v>
      </c>
      <c r="C8" s="92" t="s">
        <v>55</v>
      </c>
      <c r="D8">
        <v>2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1E-3</v>
      </c>
      <c r="M8">
        <v>1</v>
      </c>
      <c r="N8">
        <v>1</v>
      </c>
      <c r="O8">
        <v>3</v>
      </c>
      <c r="P8">
        <v>3</v>
      </c>
      <c r="Q8">
        <v>3</v>
      </c>
      <c r="R8">
        <v>3</v>
      </c>
      <c r="S8">
        <v>3</v>
      </c>
      <c r="T8">
        <v>3</v>
      </c>
      <c r="U8">
        <v>3</v>
      </c>
      <c r="V8">
        <v>1E-3</v>
      </c>
      <c r="W8">
        <v>1E-3</v>
      </c>
      <c r="X8">
        <v>20</v>
      </c>
      <c r="Y8">
        <v>20</v>
      </c>
      <c r="Z8">
        <v>1E-3</v>
      </c>
      <c r="AA8">
        <v>2</v>
      </c>
      <c r="AB8">
        <v>2</v>
      </c>
      <c r="AC8">
        <v>1E-3</v>
      </c>
      <c r="AD8">
        <v>2</v>
      </c>
      <c r="AE8">
        <v>1E-3</v>
      </c>
      <c r="AF8">
        <v>1E-3</v>
      </c>
      <c r="AG8">
        <v>20</v>
      </c>
      <c r="AH8">
        <v>0.2</v>
      </c>
      <c r="AI8">
        <v>1.5</v>
      </c>
      <c r="AJ8">
        <v>2</v>
      </c>
      <c r="AK8">
        <v>15</v>
      </c>
      <c r="AL8">
        <v>5</v>
      </c>
      <c r="AM8">
        <v>3</v>
      </c>
      <c r="AN8">
        <v>26.195</v>
      </c>
      <c r="AO8">
        <v>0.2</v>
      </c>
      <c r="AP8">
        <v>1</v>
      </c>
      <c r="AQ8">
        <v>1E-3</v>
      </c>
      <c r="AR8">
        <v>1E-3</v>
      </c>
      <c r="AS8">
        <v>1E-3</v>
      </c>
      <c r="AT8">
        <v>1E-3</v>
      </c>
      <c r="AU8">
        <v>1E-3</v>
      </c>
      <c r="AV8">
        <v>1E-3</v>
      </c>
      <c r="AW8">
        <v>1E-3</v>
      </c>
      <c r="AX8">
        <v>1E-3</v>
      </c>
      <c r="AY8">
        <v>1E-3</v>
      </c>
      <c r="AZ8">
        <v>1E-3</v>
      </c>
      <c r="BA8">
        <v>1E-3</v>
      </c>
      <c r="BB8">
        <v>30</v>
      </c>
      <c r="BC8">
        <v>1E-3</v>
      </c>
      <c r="BD8">
        <v>1E-3</v>
      </c>
      <c r="BE8">
        <v>1E-3</v>
      </c>
      <c r="BF8">
        <v>0.2</v>
      </c>
      <c r="BG8">
        <v>1E-3</v>
      </c>
      <c r="BH8">
        <v>1E-3</v>
      </c>
      <c r="BI8">
        <v>3</v>
      </c>
      <c r="BJ8">
        <v>1E-3</v>
      </c>
      <c r="BK8">
        <v>1E-3</v>
      </c>
      <c r="BL8">
        <v>1E-3</v>
      </c>
      <c r="BM8">
        <v>1E-3</v>
      </c>
      <c r="BN8">
        <v>1</v>
      </c>
      <c r="BO8">
        <v>0.6</v>
      </c>
      <c r="BP8">
        <v>0</v>
      </c>
      <c r="BQ8">
        <v>0.8</v>
      </c>
      <c r="BR8">
        <v>0</v>
      </c>
      <c r="BS8">
        <v>0.8</v>
      </c>
      <c r="BT8">
        <v>2</v>
      </c>
      <c r="BU8">
        <v>0.5</v>
      </c>
      <c r="BV8">
        <v>0.5</v>
      </c>
      <c r="BW8">
        <v>10</v>
      </c>
      <c r="BX8">
        <v>30</v>
      </c>
      <c r="BY8">
        <v>0</v>
      </c>
      <c r="CC8">
        <v>6.5136114075803719E-2</v>
      </c>
    </row>
    <row r="9" spans="1:81" ht="28.5">
      <c r="A9" s="111"/>
      <c r="B9" s="92" t="s">
        <v>63</v>
      </c>
      <c r="C9" s="92" t="s">
        <v>56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2</v>
      </c>
      <c r="V9">
        <v>1E-3</v>
      </c>
      <c r="W9">
        <v>1</v>
      </c>
      <c r="X9">
        <v>7</v>
      </c>
      <c r="Y9">
        <v>7</v>
      </c>
      <c r="Z9">
        <v>1</v>
      </c>
      <c r="AA9">
        <v>2</v>
      </c>
      <c r="AB9">
        <v>1</v>
      </c>
      <c r="AC9">
        <v>2</v>
      </c>
      <c r="AD9">
        <v>1</v>
      </c>
      <c r="AE9">
        <v>1</v>
      </c>
      <c r="AF9">
        <v>1</v>
      </c>
      <c r="AG9">
        <v>4</v>
      </c>
      <c r="AH9">
        <v>1</v>
      </c>
      <c r="AI9">
        <v>7</v>
      </c>
      <c r="AJ9">
        <v>5</v>
      </c>
      <c r="AK9">
        <v>8</v>
      </c>
      <c r="AL9">
        <v>7</v>
      </c>
      <c r="AM9">
        <v>4</v>
      </c>
      <c r="AN9">
        <v>4</v>
      </c>
      <c r="AO9">
        <v>1</v>
      </c>
      <c r="AP9">
        <v>6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6</v>
      </c>
      <c r="AX9">
        <v>4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I9">
        <v>1</v>
      </c>
      <c r="BJ9">
        <v>1</v>
      </c>
      <c r="BK9">
        <v>13</v>
      </c>
      <c r="BL9">
        <v>1</v>
      </c>
      <c r="BM9">
        <v>1E-3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T9">
        <v>1</v>
      </c>
      <c r="BU9">
        <v>1</v>
      </c>
      <c r="BV9">
        <v>1</v>
      </c>
      <c r="BW9">
        <v>1</v>
      </c>
      <c r="BX9">
        <v>13</v>
      </c>
      <c r="BY9">
        <v>1E-3</v>
      </c>
      <c r="CC9">
        <v>2.2827791216870674E-2</v>
      </c>
    </row>
    <row r="10" spans="1:81" ht="28.5">
      <c r="A10" s="111"/>
      <c r="B10" s="92" t="s">
        <v>64</v>
      </c>
      <c r="C10" s="92" t="s">
        <v>57</v>
      </c>
      <c r="D10">
        <v>1</v>
      </c>
      <c r="E10">
        <v>18</v>
      </c>
      <c r="F10">
        <v>1</v>
      </c>
      <c r="G10">
        <v>2</v>
      </c>
      <c r="H10">
        <v>1</v>
      </c>
      <c r="I10">
        <v>1</v>
      </c>
      <c r="J10">
        <v>1</v>
      </c>
      <c r="K10">
        <v>2</v>
      </c>
      <c r="L10">
        <v>2</v>
      </c>
      <c r="M10">
        <v>2</v>
      </c>
      <c r="N10">
        <v>2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1E-3</v>
      </c>
      <c r="W10">
        <v>1E-3</v>
      </c>
      <c r="X10">
        <v>1</v>
      </c>
      <c r="Y10">
        <v>68</v>
      </c>
      <c r="Z10">
        <v>1</v>
      </c>
      <c r="AA10">
        <v>1</v>
      </c>
      <c r="AB10">
        <v>5</v>
      </c>
      <c r="AC10">
        <v>1</v>
      </c>
      <c r="AD10">
        <v>3</v>
      </c>
      <c r="AE10">
        <v>1</v>
      </c>
      <c r="AF10">
        <v>1</v>
      </c>
      <c r="AG10">
        <v>1</v>
      </c>
      <c r="AH10">
        <v>1</v>
      </c>
      <c r="AI10">
        <v>1</v>
      </c>
      <c r="AJ10">
        <v>1</v>
      </c>
      <c r="AK10">
        <v>1</v>
      </c>
      <c r="AL10">
        <v>1</v>
      </c>
      <c r="AM10">
        <v>1</v>
      </c>
      <c r="AN10">
        <v>5</v>
      </c>
      <c r="AO10">
        <v>1</v>
      </c>
      <c r="AP10">
        <v>1</v>
      </c>
      <c r="AQ10">
        <v>1</v>
      </c>
      <c r="AR10">
        <v>1</v>
      </c>
      <c r="AS10">
        <v>1</v>
      </c>
      <c r="AT10">
        <v>1</v>
      </c>
      <c r="AU10">
        <v>1</v>
      </c>
      <c r="AV10">
        <v>1</v>
      </c>
      <c r="AW10">
        <v>1</v>
      </c>
      <c r="AX10">
        <v>1</v>
      </c>
      <c r="AY10">
        <v>1</v>
      </c>
      <c r="AZ10">
        <v>1</v>
      </c>
      <c r="BA10">
        <v>1</v>
      </c>
      <c r="BB10">
        <v>1</v>
      </c>
      <c r="BC10">
        <v>1</v>
      </c>
      <c r="BD10">
        <v>1</v>
      </c>
      <c r="BE10">
        <v>1</v>
      </c>
      <c r="BF10">
        <v>1</v>
      </c>
      <c r="BG10">
        <v>1</v>
      </c>
      <c r="BH10">
        <v>1</v>
      </c>
      <c r="BI10">
        <v>1</v>
      </c>
      <c r="BJ10">
        <v>1</v>
      </c>
      <c r="BK10">
        <v>1</v>
      </c>
      <c r="BL10">
        <v>1</v>
      </c>
      <c r="BM10">
        <v>1E-3</v>
      </c>
      <c r="BN10">
        <v>1</v>
      </c>
      <c r="BO10">
        <v>3</v>
      </c>
      <c r="BP10">
        <v>1</v>
      </c>
      <c r="BQ10">
        <v>3</v>
      </c>
      <c r="BR10">
        <v>2</v>
      </c>
      <c r="BS10">
        <v>6</v>
      </c>
      <c r="BT10">
        <v>1</v>
      </c>
      <c r="BU10">
        <v>3</v>
      </c>
      <c r="BV10">
        <v>3</v>
      </c>
      <c r="BW10">
        <v>4</v>
      </c>
      <c r="BX10">
        <v>68</v>
      </c>
      <c r="BY10">
        <v>1E-3</v>
      </c>
      <c r="CC10">
        <v>5.8760408784589796E-2</v>
      </c>
    </row>
    <row r="11" spans="1:81" ht="28.5">
      <c r="A11" s="111"/>
      <c r="B11" s="92" t="s">
        <v>65</v>
      </c>
      <c r="C11" s="92" t="s">
        <v>82</v>
      </c>
      <c r="D11">
        <v>1E-3</v>
      </c>
      <c r="E11">
        <v>1E-3</v>
      </c>
      <c r="F11">
        <v>0.5</v>
      </c>
      <c r="G11">
        <v>0.5</v>
      </c>
      <c r="H11">
        <v>0.5</v>
      </c>
      <c r="I11">
        <v>0.8</v>
      </c>
      <c r="J11">
        <v>0.5</v>
      </c>
      <c r="K11">
        <v>0.5</v>
      </c>
      <c r="L11">
        <v>1E-3</v>
      </c>
      <c r="M11">
        <v>0.5</v>
      </c>
      <c r="N11">
        <v>0.5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1E-3</v>
      </c>
      <c r="W11">
        <v>1E-3</v>
      </c>
      <c r="X11">
        <v>1</v>
      </c>
      <c r="Y11">
        <v>2</v>
      </c>
      <c r="Z11">
        <v>0.5</v>
      </c>
      <c r="AA11">
        <v>5</v>
      </c>
      <c r="AB11">
        <v>1</v>
      </c>
      <c r="AC11">
        <v>0.3</v>
      </c>
      <c r="AD11">
        <v>1</v>
      </c>
      <c r="AE11">
        <v>5</v>
      </c>
      <c r="AF11">
        <v>1E-3</v>
      </c>
      <c r="AG11">
        <v>2</v>
      </c>
      <c r="AH11">
        <v>1</v>
      </c>
      <c r="AI11">
        <v>1</v>
      </c>
      <c r="AJ11">
        <v>1.5</v>
      </c>
      <c r="AK11">
        <v>3</v>
      </c>
      <c r="AL11">
        <v>2.2999999999999998</v>
      </c>
      <c r="AM11">
        <v>1</v>
      </c>
      <c r="AN11">
        <v>2</v>
      </c>
      <c r="AO11">
        <v>1.5</v>
      </c>
      <c r="AP11">
        <v>3</v>
      </c>
      <c r="AQ11">
        <v>1</v>
      </c>
      <c r="AR11">
        <v>1</v>
      </c>
      <c r="AS11">
        <v>1</v>
      </c>
      <c r="AT11">
        <v>1E-3</v>
      </c>
      <c r="AU11">
        <v>1E-3</v>
      </c>
      <c r="AV11">
        <v>1E-3</v>
      </c>
      <c r="AW11">
        <v>2</v>
      </c>
      <c r="AX11">
        <v>2</v>
      </c>
      <c r="AY11">
        <v>1</v>
      </c>
      <c r="AZ11">
        <v>1</v>
      </c>
      <c r="BA11">
        <v>1</v>
      </c>
      <c r="BB11">
        <v>20</v>
      </c>
      <c r="BC11">
        <v>1</v>
      </c>
      <c r="BD11">
        <v>1E-3</v>
      </c>
      <c r="BE11">
        <v>1E-3</v>
      </c>
      <c r="BF11">
        <v>1E-3</v>
      </c>
      <c r="BG11">
        <v>2</v>
      </c>
      <c r="BH11">
        <v>1E-3</v>
      </c>
      <c r="BI11">
        <v>1</v>
      </c>
      <c r="BJ11">
        <v>1E-3</v>
      </c>
      <c r="BK11">
        <v>1E-3</v>
      </c>
      <c r="BL11">
        <v>2</v>
      </c>
      <c r="BM11">
        <v>1E-3</v>
      </c>
      <c r="BN11">
        <v>5</v>
      </c>
      <c r="BO11">
        <v>2.5</v>
      </c>
      <c r="BP11">
        <v>2</v>
      </c>
      <c r="BQ11">
        <v>2</v>
      </c>
      <c r="BR11">
        <v>0</v>
      </c>
      <c r="BS11">
        <v>2.5</v>
      </c>
      <c r="BT11">
        <v>5</v>
      </c>
      <c r="BU11">
        <v>2</v>
      </c>
      <c r="BV11">
        <v>2</v>
      </c>
      <c r="BW11">
        <v>3</v>
      </c>
      <c r="BX11">
        <v>20</v>
      </c>
      <c r="BY11">
        <v>0</v>
      </c>
      <c r="CC11">
        <v>3.5863854221937566E-2</v>
      </c>
    </row>
    <row r="12" spans="1:81" ht="28.5">
      <c r="A12" s="111"/>
      <c r="B12" s="92" t="s">
        <v>67</v>
      </c>
      <c r="C12" s="92" t="s">
        <v>66</v>
      </c>
      <c r="D12">
        <v>2</v>
      </c>
      <c r="E12">
        <v>1E-3</v>
      </c>
      <c r="F12">
        <v>38.909999999999997</v>
      </c>
      <c r="G12">
        <v>135</v>
      </c>
      <c r="H12">
        <v>38.909999999999997</v>
      </c>
      <c r="I12">
        <v>13.5</v>
      </c>
      <c r="J12">
        <v>1E-3</v>
      </c>
      <c r="K12">
        <v>136.4</v>
      </c>
      <c r="L12">
        <v>1E-3</v>
      </c>
      <c r="M12">
        <v>116.3</v>
      </c>
      <c r="N12">
        <v>51</v>
      </c>
      <c r="O12">
        <v>7.77</v>
      </c>
      <c r="P12">
        <v>1E-3</v>
      </c>
      <c r="Q12">
        <v>14.88</v>
      </c>
      <c r="R12">
        <v>5</v>
      </c>
      <c r="S12">
        <v>12.63</v>
      </c>
      <c r="T12">
        <v>12.63</v>
      </c>
      <c r="U12">
        <v>12.63</v>
      </c>
      <c r="V12">
        <v>1E-3</v>
      </c>
      <c r="X12">
        <v>17.98</v>
      </c>
      <c r="Y12">
        <v>15.28</v>
      </c>
      <c r="Z12">
        <v>22.22</v>
      </c>
      <c r="AA12">
        <v>17.54</v>
      </c>
      <c r="AB12">
        <v>34.549999999999997</v>
      </c>
      <c r="AC12">
        <v>4.0999999999999996</v>
      </c>
      <c r="AD12">
        <v>38.58</v>
      </c>
      <c r="AE12">
        <v>17.54</v>
      </c>
      <c r="AF12">
        <v>7.58</v>
      </c>
      <c r="AG12">
        <v>17.54</v>
      </c>
      <c r="AH12">
        <v>17.54</v>
      </c>
      <c r="AI12">
        <v>0.42</v>
      </c>
      <c r="AJ12">
        <v>1E-3</v>
      </c>
      <c r="AK12">
        <v>1E-3</v>
      </c>
      <c r="AL12">
        <v>171.31</v>
      </c>
      <c r="AM12">
        <v>171.31</v>
      </c>
      <c r="AN12">
        <v>10</v>
      </c>
      <c r="AO12">
        <v>0.87</v>
      </c>
      <c r="AP12">
        <v>2.35</v>
      </c>
      <c r="AQ12">
        <v>1E-3</v>
      </c>
      <c r="AR12">
        <v>1E-3</v>
      </c>
      <c r="AS12">
        <v>5.25</v>
      </c>
      <c r="AT12">
        <v>163.63999999999999</v>
      </c>
      <c r="AU12">
        <v>91.81</v>
      </c>
      <c r="AV12">
        <v>5.88</v>
      </c>
      <c r="AW12">
        <v>67.42</v>
      </c>
      <c r="AX12">
        <v>130.43</v>
      </c>
      <c r="AY12">
        <v>1E-3</v>
      </c>
      <c r="AZ12">
        <v>1E-3</v>
      </c>
      <c r="BA12">
        <v>1E-3</v>
      </c>
      <c r="BB12">
        <v>1E-3</v>
      </c>
      <c r="BC12">
        <v>1E-3</v>
      </c>
      <c r="BD12">
        <v>1E-3</v>
      </c>
      <c r="BE12">
        <v>1E-3</v>
      </c>
      <c r="BF12">
        <v>1E-3</v>
      </c>
      <c r="BG12">
        <v>0.63</v>
      </c>
      <c r="BH12">
        <v>1E-3</v>
      </c>
      <c r="BI12">
        <v>1E-3</v>
      </c>
      <c r="BJ12">
        <v>1E-3</v>
      </c>
      <c r="BK12">
        <v>1E-3</v>
      </c>
      <c r="BL12">
        <v>1.75</v>
      </c>
      <c r="BM12">
        <v>1E-3</v>
      </c>
      <c r="BN12">
        <v>1E-3</v>
      </c>
      <c r="BO12">
        <v>1E-3</v>
      </c>
      <c r="BP12">
        <v>1E-3</v>
      </c>
      <c r="BQ12">
        <v>1E-3</v>
      </c>
      <c r="BR12">
        <v>8.1199999999999992</v>
      </c>
      <c r="BS12">
        <v>1E-3</v>
      </c>
      <c r="BT12">
        <v>1E-3</v>
      </c>
      <c r="BU12">
        <v>1E-3</v>
      </c>
      <c r="BV12">
        <v>1E-3</v>
      </c>
      <c r="BW12">
        <v>14.63</v>
      </c>
      <c r="BX12">
        <v>171.31</v>
      </c>
      <c r="BY12">
        <v>1E-3</v>
      </c>
      <c r="CC12">
        <v>6.1195024302277801E-2</v>
      </c>
    </row>
    <row r="13" spans="1:81" ht="28.5">
      <c r="A13" s="111" t="s">
        <v>107</v>
      </c>
      <c r="B13" s="92" t="s">
        <v>69</v>
      </c>
      <c r="C13" s="92" t="s">
        <v>30</v>
      </c>
      <c r="D13">
        <v>80</v>
      </c>
      <c r="E13">
        <v>83</v>
      </c>
      <c r="F13">
        <v>86</v>
      </c>
      <c r="G13">
        <v>94</v>
      </c>
      <c r="H13">
        <v>95</v>
      </c>
      <c r="I13">
        <v>94</v>
      </c>
      <c r="J13">
        <v>91</v>
      </c>
      <c r="K13">
        <v>91</v>
      </c>
      <c r="L13">
        <v>93</v>
      </c>
      <c r="M13">
        <v>93</v>
      </c>
      <c r="N13">
        <v>92</v>
      </c>
      <c r="O13">
        <v>69</v>
      </c>
      <c r="P13">
        <v>66</v>
      </c>
      <c r="Q13">
        <v>71</v>
      </c>
      <c r="R13">
        <v>68</v>
      </c>
      <c r="S13">
        <v>87</v>
      </c>
      <c r="T13">
        <v>87</v>
      </c>
      <c r="U13">
        <v>72</v>
      </c>
      <c r="V13">
        <v>80</v>
      </c>
      <c r="W13">
        <v>89.5</v>
      </c>
      <c r="X13">
        <v>92</v>
      </c>
      <c r="Y13">
        <v>83</v>
      </c>
      <c r="Z13">
        <v>95</v>
      </c>
      <c r="AA13">
        <v>83</v>
      </c>
      <c r="AB13">
        <v>89</v>
      </c>
      <c r="AC13">
        <v>63</v>
      </c>
      <c r="AD13">
        <v>94</v>
      </c>
      <c r="AE13">
        <v>94</v>
      </c>
      <c r="AF13">
        <v>75</v>
      </c>
      <c r="AG13">
        <v>68</v>
      </c>
      <c r="AH13">
        <v>83</v>
      </c>
      <c r="AI13">
        <v>72</v>
      </c>
      <c r="AJ13">
        <v>74</v>
      </c>
      <c r="AK13">
        <v>69</v>
      </c>
      <c r="AL13">
        <v>75</v>
      </c>
      <c r="AM13">
        <v>86</v>
      </c>
      <c r="AN13">
        <v>74</v>
      </c>
      <c r="AO13">
        <v>72</v>
      </c>
      <c r="AP13">
        <v>75</v>
      </c>
      <c r="AQ13">
        <v>94</v>
      </c>
      <c r="AR13">
        <v>94</v>
      </c>
      <c r="AS13">
        <v>92</v>
      </c>
      <c r="AT13">
        <v>78</v>
      </c>
      <c r="AU13">
        <v>73</v>
      </c>
      <c r="AV13">
        <v>85</v>
      </c>
      <c r="AW13">
        <v>87</v>
      </c>
      <c r="AX13">
        <v>83</v>
      </c>
      <c r="AY13">
        <v>93</v>
      </c>
      <c r="AZ13">
        <v>94</v>
      </c>
      <c r="BA13">
        <v>93</v>
      </c>
      <c r="BB13">
        <v>95</v>
      </c>
      <c r="BC13">
        <v>84</v>
      </c>
      <c r="BD13">
        <v>88</v>
      </c>
      <c r="BE13">
        <v>90</v>
      </c>
      <c r="BF13">
        <v>66</v>
      </c>
      <c r="BG13">
        <v>76</v>
      </c>
      <c r="BH13">
        <v>82</v>
      </c>
      <c r="BI13">
        <v>75</v>
      </c>
      <c r="BJ13">
        <v>70</v>
      </c>
      <c r="BK13">
        <v>90</v>
      </c>
      <c r="BL13">
        <v>94</v>
      </c>
      <c r="BM13">
        <v>87.7</v>
      </c>
      <c r="BN13">
        <v>87</v>
      </c>
      <c r="BO13">
        <v>95</v>
      </c>
      <c r="BP13">
        <v>91</v>
      </c>
      <c r="BQ13">
        <v>89</v>
      </c>
      <c r="BR13">
        <v>91</v>
      </c>
      <c r="BS13">
        <v>93</v>
      </c>
      <c r="BT13">
        <v>90.9</v>
      </c>
      <c r="BU13">
        <v>93</v>
      </c>
      <c r="BV13">
        <v>90</v>
      </c>
      <c r="BW13">
        <v>92</v>
      </c>
      <c r="BX13">
        <v>95</v>
      </c>
      <c r="BY13">
        <v>63</v>
      </c>
      <c r="CC13">
        <v>5.6756314861860484E-3</v>
      </c>
    </row>
    <row r="14" spans="1:81" ht="14.25">
      <c r="A14" s="111"/>
      <c r="B14" s="92" t="s">
        <v>70</v>
      </c>
      <c r="C14" s="92" t="s">
        <v>71</v>
      </c>
      <c r="D14">
        <v>9.1</v>
      </c>
      <c r="E14">
        <v>7.2</v>
      </c>
      <c r="F14">
        <v>8.4</v>
      </c>
      <c r="G14">
        <v>2.6</v>
      </c>
      <c r="H14">
        <v>1.8</v>
      </c>
      <c r="I14">
        <v>2</v>
      </c>
      <c r="J14">
        <v>3.9</v>
      </c>
      <c r="K14">
        <v>4</v>
      </c>
      <c r="L14">
        <v>1.8</v>
      </c>
      <c r="M14">
        <v>2</v>
      </c>
      <c r="N14">
        <v>2.9</v>
      </c>
      <c r="O14">
        <v>12.2</v>
      </c>
      <c r="P14">
        <v>15.3</v>
      </c>
      <c r="Q14">
        <v>7.2</v>
      </c>
      <c r="R14">
        <v>15</v>
      </c>
      <c r="S14">
        <v>4.2</v>
      </c>
      <c r="T14">
        <v>4.2</v>
      </c>
      <c r="U14">
        <v>11.2</v>
      </c>
      <c r="V14">
        <v>8.8000000000000007</v>
      </c>
      <c r="W14">
        <v>7.2</v>
      </c>
      <c r="X14">
        <v>5</v>
      </c>
      <c r="Y14">
        <v>4.9000000000000004</v>
      </c>
      <c r="Z14">
        <v>1.3</v>
      </c>
      <c r="AA14">
        <v>4.7</v>
      </c>
      <c r="AB14">
        <v>3.8</v>
      </c>
      <c r="AC14">
        <v>4.7</v>
      </c>
      <c r="AD14">
        <v>2.4</v>
      </c>
      <c r="AE14">
        <v>1.9</v>
      </c>
      <c r="AF14">
        <v>10.6</v>
      </c>
      <c r="AG14">
        <v>4.9000000000000004</v>
      </c>
      <c r="AH14">
        <v>7.9</v>
      </c>
      <c r="AI14">
        <v>5.7</v>
      </c>
      <c r="AJ14">
        <v>7.3</v>
      </c>
      <c r="AK14">
        <v>9.1999999999999993</v>
      </c>
      <c r="AL14">
        <v>6.5</v>
      </c>
      <c r="AM14">
        <v>7.3</v>
      </c>
      <c r="AN14">
        <v>9.1</v>
      </c>
      <c r="AO14">
        <v>11.2</v>
      </c>
      <c r="AP14">
        <v>6.9</v>
      </c>
      <c r="AQ14">
        <v>3.8</v>
      </c>
      <c r="AR14">
        <v>2.2999999999999998</v>
      </c>
      <c r="AS14">
        <v>4.4000000000000004</v>
      </c>
      <c r="AT14">
        <v>7.1</v>
      </c>
      <c r="AU14">
        <v>12</v>
      </c>
      <c r="AV14">
        <v>8.5</v>
      </c>
      <c r="AW14">
        <v>6.3</v>
      </c>
      <c r="AX14">
        <v>11.46</v>
      </c>
      <c r="AY14">
        <v>3.3</v>
      </c>
      <c r="AZ14">
        <v>7.3</v>
      </c>
      <c r="BA14">
        <v>4.9000000000000004</v>
      </c>
      <c r="BB14">
        <v>3.3</v>
      </c>
      <c r="BC14">
        <v>6.6</v>
      </c>
      <c r="BD14">
        <v>2.4500000000000002</v>
      </c>
      <c r="BE14">
        <v>4.2</v>
      </c>
      <c r="BF14">
        <v>1.9</v>
      </c>
      <c r="BG14">
        <v>12.3</v>
      </c>
      <c r="BH14">
        <v>7.7</v>
      </c>
      <c r="BI14">
        <v>10.3</v>
      </c>
      <c r="BJ14">
        <v>14.5</v>
      </c>
      <c r="BK14">
        <v>4</v>
      </c>
      <c r="BL14">
        <v>2.8</v>
      </c>
      <c r="BM14">
        <v>5.8</v>
      </c>
      <c r="BN14">
        <v>8</v>
      </c>
      <c r="BO14">
        <v>2.7</v>
      </c>
      <c r="BP14">
        <v>4</v>
      </c>
      <c r="BQ14">
        <v>7.2</v>
      </c>
      <c r="BR14">
        <v>3.6</v>
      </c>
      <c r="BS14">
        <v>2.6</v>
      </c>
      <c r="BT14">
        <v>5.9</v>
      </c>
      <c r="BU14">
        <v>2.5</v>
      </c>
      <c r="BV14">
        <v>5.0999999999999996</v>
      </c>
      <c r="BW14">
        <v>4.5999999999999996</v>
      </c>
      <c r="BX14">
        <v>15.3</v>
      </c>
      <c r="BY14">
        <v>1.3</v>
      </c>
      <c r="CC14">
        <v>1.2594381211918648E-2</v>
      </c>
    </row>
    <row r="15" spans="1:81" ht="28.5">
      <c r="A15" s="111"/>
      <c r="B15" s="92" t="s">
        <v>72</v>
      </c>
      <c r="C15" s="92" t="s">
        <v>30</v>
      </c>
      <c r="D15">
        <v>98.726999530565664</v>
      </c>
      <c r="E15">
        <v>98.80756484884742</v>
      </c>
      <c r="F15">
        <v>94.347071786500464</v>
      </c>
      <c r="G15">
        <v>99.880639094197832</v>
      </c>
      <c r="H15">
        <v>98.805551626534665</v>
      </c>
      <c r="I15">
        <v>97.009226850472828</v>
      </c>
      <c r="J15">
        <v>99.279158009847706</v>
      </c>
      <c r="K15">
        <v>98.400029363921959</v>
      </c>
      <c r="L15">
        <v>99.317825374728912</v>
      </c>
      <c r="M15">
        <v>99.692519906174155</v>
      </c>
      <c r="N15">
        <v>97.255235688516322</v>
      </c>
      <c r="O15">
        <v>95.069407835112244</v>
      </c>
      <c r="P15">
        <v>96.613723576298455</v>
      </c>
      <c r="Q15">
        <v>98.04443788054968</v>
      </c>
      <c r="R15">
        <v>97.292421197897198</v>
      </c>
      <c r="S15">
        <v>97.7</v>
      </c>
      <c r="T15">
        <v>97.2</v>
      </c>
      <c r="U15">
        <v>97.173174732710109</v>
      </c>
      <c r="V15">
        <v>97.131672963207635</v>
      </c>
      <c r="W15">
        <v>94.1</v>
      </c>
      <c r="X15">
        <v>97.565992986633617</v>
      </c>
      <c r="Y15">
        <v>97.543539738590098</v>
      </c>
      <c r="Z15">
        <v>99.527061159247395</v>
      </c>
      <c r="AA15">
        <v>97.329702910477096</v>
      </c>
      <c r="AB15">
        <v>98.428593991529041</v>
      </c>
      <c r="AC15">
        <v>98.152203882376597</v>
      </c>
      <c r="AD15">
        <v>99.580645776080473</v>
      </c>
      <c r="AE15">
        <v>97.5</v>
      </c>
      <c r="AF15">
        <v>96.16960621421849</v>
      </c>
      <c r="AG15">
        <v>97.452957274885932</v>
      </c>
      <c r="AH15">
        <v>96.759075083991448</v>
      </c>
      <c r="AI15">
        <v>97.028879142337686</v>
      </c>
      <c r="AJ15">
        <v>95.330290729758588</v>
      </c>
      <c r="AK15">
        <v>96.362201158537047</v>
      </c>
      <c r="AL15">
        <v>97.398845293122321</v>
      </c>
      <c r="AM15">
        <v>96.463853738600676</v>
      </c>
      <c r="AN15">
        <v>97.025705968177206</v>
      </c>
      <c r="AO15">
        <v>95.201139498001353</v>
      </c>
      <c r="AP15">
        <v>96.668805375877611</v>
      </c>
      <c r="AQ15">
        <v>97.431028127884275</v>
      </c>
      <c r="AR15">
        <v>97.77816898871815</v>
      </c>
      <c r="AS15">
        <v>97.967742265664981</v>
      </c>
      <c r="AT15">
        <v>93.598769281598081</v>
      </c>
      <c r="AU15">
        <v>98.229311201057811</v>
      </c>
      <c r="AV15">
        <v>99.915579358973844</v>
      </c>
      <c r="AW15">
        <v>96.415830280485906</v>
      </c>
      <c r="AX15">
        <v>93.9</v>
      </c>
      <c r="AY15">
        <v>98.873106607783228</v>
      </c>
      <c r="AZ15">
        <v>97.814428075787319</v>
      </c>
      <c r="BA15">
        <v>98.505908720258688</v>
      </c>
      <c r="BB15">
        <v>97.29722289267167</v>
      </c>
      <c r="BC15">
        <v>98.653956769876146</v>
      </c>
      <c r="BD15">
        <v>83.2</v>
      </c>
      <c r="BE15">
        <v>96.135289907031279</v>
      </c>
      <c r="BF15">
        <v>94.863929112258049</v>
      </c>
      <c r="BG15">
        <v>94.735108806953733</v>
      </c>
      <c r="BH15">
        <v>97.092968511933179</v>
      </c>
      <c r="BI15">
        <v>99.750920276041853</v>
      </c>
      <c r="BJ15">
        <v>96.630588182969433</v>
      </c>
      <c r="BK15">
        <v>96.2</v>
      </c>
      <c r="BL15">
        <v>97.7</v>
      </c>
      <c r="BM15">
        <v>77</v>
      </c>
      <c r="BN15">
        <v>99.482897415139533</v>
      </c>
      <c r="BO15">
        <v>99.294666248555856</v>
      </c>
      <c r="BP15">
        <v>98.326657772661846</v>
      </c>
      <c r="BQ15">
        <v>99.605803457834327</v>
      </c>
      <c r="BR15">
        <v>99.108442955557649</v>
      </c>
      <c r="BS15">
        <v>96.586869748250322</v>
      </c>
      <c r="BT15">
        <v>99.44</v>
      </c>
      <c r="BU15">
        <v>99.291138800550385</v>
      </c>
      <c r="BV15">
        <v>99.686243305299229</v>
      </c>
      <c r="BW15">
        <v>99.311953013744116</v>
      </c>
      <c r="BX15">
        <v>99.915579358973844</v>
      </c>
      <c r="BY15">
        <v>77</v>
      </c>
      <c r="CC15">
        <v>1.0631965922656282E-3</v>
      </c>
    </row>
    <row r="16" spans="1:81" ht="28.5">
      <c r="A16" s="111"/>
      <c r="B16" s="92" t="s">
        <v>76</v>
      </c>
      <c r="C16" s="92" t="s">
        <v>77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1E-3</v>
      </c>
      <c r="M16">
        <v>1</v>
      </c>
      <c r="N16">
        <v>1</v>
      </c>
      <c r="O16">
        <v>1</v>
      </c>
      <c r="P16">
        <v>1</v>
      </c>
      <c r="Q16">
        <v>0.01</v>
      </c>
      <c r="R16">
        <v>1</v>
      </c>
      <c r="S16">
        <v>1</v>
      </c>
      <c r="T16">
        <v>1</v>
      </c>
      <c r="U16">
        <v>1</v>
      </c>
      <c r="V16">
        <v>1E-3</v>
      </c>
      <c r="W16">
        <v>0.8</v>
      </c>
      <c r="X16">
        <v>1</v>
      </c>
      <c r="Y16">
        <v>1</v>
      </c>
      <c r="Z16">
        <v>1E-3</v>
      </c>
      <c r="AA16">
        <v>1</v>
      </c>
      <c r="AB16">
        <v>1</v>
      </c>
      <c r="AC16">
        <v>1</v>
      </c>
      <c r="AD16">
        <v>1</v>
      </c>
      <c r="AE16">
        <v>0.99</v>
      </c>
      <c r="AF16">
        <v>1</v>
      </c>
      <c r="AG16">
        <v>1</v>
      </c>
      <c r="AH16">
        <v>1</v>
      </c>
      <c r="AI16">
        <v>1E-3</v>
      </c>
      <c r="AJ16">
        <v>1E-3</v>
      </c>
      <c r="AK16">
        <v>1</v>
      </c>
      <c r="AL16">
        <v>0.97</v>
      </c>
      <c r="AM16">
        <v>1</v>
      </c>
      <c r="AN16">
        <v>1E-3</v>
      </c>
      <c r="AO16">
        <v>0.88</v>
      </c>
      <c r="AP16">
        <v>1E-3</v>
      </c>
      <c r="AQ16">
        <v>1E-3</v>
      </c>
      <c r="AR16">
        <v>1E-3</v>
      </c>
      <c r="AS16">
        <v>1E-3</v>
      </c>
      <c r="AT16">
        <v>1E-3</v>
      </c>
      <c r="AU16">
        <v>1E-3</v>
      </c>
      <c r="AV16">
        <v>1E-3</v>
      </c>
      <c r="AW16">
        <v>1E-3</v>
      </c>
      <c r="AX16">
        <v>1E-3</v>
      </c>
      <c r="AY16">
        <v>1E-3</v>
      </c>
      <c r="AZ16">
        <v>1E-3</v>
      </c>
      <c r="BA16">
        <v>1E-3</v>
      </c>
      <c r="BB16">
        <v>1</v>
      </c>
      <c r="BC16">
        <v>1E-3</v>
      </c>
      <c r="BD16">
        <v>0.8</v>
      </c>
      <c r="BE16">
        <v>1E-3</v>
      </c>
      <c r="BF16">
        <v>1E-3</v>
      </c>
      <c r="BG16">
        <v>1</v>
      </c>
      <c r="BH16">
        <v>1</v>
      </c>
      <c r="BI16">
        <v>1</v>
      </c>
      <c r="BJ16">
        <v>1</v>
      </c>
      <c r="BK16">
        <v>0.96</v>
      </c>
      <c r="BL16">
        <v>1</v>
      </c>
      <c r="BM16">
        <v>1E-3</v>
      </c>
      <c r="BN16">
        <v>1E-3</v>
      </c>
      <c r="BO16">
        <v>1E-3</v>
      </c>
      <c r="BP16">
        <v>1E-3</v>
      </c>
      <c r="BQ16">
        <v>1E-3</v>
      </c>
      <c r="BR16">
        <v>1E-3</v>
      </c>
      <c r="BS16">
        <v>1E-3</v>
      </c>
      <c r="BT16">
        <v>1E-3</v>
      </c>
      <c r="BU16">
        <v>1E-3</v>
      </c>
      <c r="BV16">
        <v>1E-3</v>
      </c>
      <c r="BW16">
        <v>1E-3</v>
      </c>
      <c r="BX16">
        <v>1</v>
      </c>
      <c r="BY16">
        <v>1E-3</v>
      </c>
      <c r="CC16">
        <v>3.0059737992794048E-2</v>
      </c>
    </row>
    <row r="17" spans="1:81" ht="28.5">
      <c r="A17" s="111"/>
      <c r="B17" s="92" t="s">
        <v>78</v>
      </c>
      <c r="C17" s="92" t="s">
        <v>79</v>
      </c>
      <c r="D17">
        <v>1E-3</v>
      </c>
      <c r="E17">
        <v>1E-3</v>
      </c>
      <c r="F17">
        <v>1E-3</v>
      </c>
      <c r="G17">
        <v>1E-3</v>
      </c>
      <c r="H17">
        <v>1E-3</v>
      </c>
      <c r="I17">
        <v>1E-3</v>
      </c>
      <c r="J17">
        <v>1E-3</v>
      </c>
      <c r="K17">
        <v>1E-3</v>
      </c>
      <c r="L17">
        <v>1E-3</v>
      </c>
      <c r="M17">
        <v>1E-3</v>
      </c>
      <c r="N17">
        <v>1E-3</v>
      </c>
      <c r="O17">
        <v>12907.32</v>
      </c>
      <c r="P17">
        <v>1000</v>
      </c>
      <c r="Q17">
        <v>1500</v>
      </c>
      <c r="R17">
        <v>8000</v>
      </c>
      <c r="S17">
        <v>57713.479999999996</v>
      </c>
      <c r="T17">
        <v>2000</v>
      </c>
      <c r="U17">
        <v>15898.93</v>
      </c>
      <c r="W17">
        <v>7800</v>
      </c>
      <c r="X17">
        <v>1E-3</v>
      </c>
      <c r="Y17">
        <v>1E-3</v>
      </c>
      <c r="Z17">
        <v>1E-3</v>
      </c>
      <c r="AA17">
        <v>1E-3</v>
      </c>
      <c r="AB17">
        <v>1E-3</v>
      </c>
      <c r="AC17">
        <v>15000</v>
      </c>
      <c r="AD17">
        <v>1E-3</v>
      </c>
      <c r="AE17">
        <v>53565</v>
      </c>
      <c r="AF17">
        <v>7741</v>
      </c>
      <c r="AG17">
        <v>1E-3</v>
      </c>
      <c r="AH17">
        <v>1E-3</v>
      </c>
      <c r="AI17">
        <v>1E-3</v>
      </c>
      <c r="AJ17">
        <v>1E-3</v>
      </c>
      <c r="AK17">
        <v>1E-3</v>
      </c>
      <c r="AL17">
        <v>18804.13</v>
      </c>
      <c r="AM17">
        <v>65000</v>
      </c>
      <c r="AN17">
        <v>1E-3</v>
      </c>
      <c r="AO17">
        <v>15991</v>
      </c>
      <c r="AP17">
        <v>1E-3</v>
      </c>
      <c r="AQ17">
        <v>1E-3</v>
      </c>
      <c r="AR17">
        <v>1E-3</v>
      </c>
      <c r="AS17">
        <v>1E-3</v>
      </c>
      <c r="AT17">
        <v>1E-3</v>
      </c>
      <c r="AU17">
        <v>1E-3</v>
      </c>
      <c r="AV17">
        <v>1E-3</v>
      </c>
      <c r="AW17">
        <v>1E-3</v>
      </c>
      <c r="AX17">
        <v>1E-3</v>
      </c>
      <c r="AY17">
        <v>1E-3</v>
      </c>
      <c r="AZ17">
        <v>1E-3</v>
      </c>
      <c r="BA17">
        <v>1E-3</v>
      </c>
      <c r="BB17">
        <v>1E-3</v>
      </c>
      <c r="BC17">
        <v>1E-3</v>
      </c>
      <c r="BD17">
        <v>1E-3</v>
      </c>
      <c r="BE17">
        <v>20000</v>
      </c>
      <c r="BF17">
        <v>1E-3</v>
      </c>
      <c r="BG17">
        <v>1E-3</v>
      </c>
      <c r="BH17">
        <v>1E-3</v>
      </c>
      <c r="BI17">
        <v>1E-3</v>
      </c>
      <c r="BJ17">
        <v>1E-3</v>
      </c>
      <c r="BK17">
        <v>1E-3</v>
      </c>
      <c r="BL17">
        <v>1E-3</v>
      </c>
      <c r="BM17">
        <v>1E-3</v>
      </c>
      <c r="BN17">
        <v>1E-3</v>
      </c>
      <c r="BO17">
        <v>1E-3</v>
      </c>
      <c r="BP17">
        <v>1E-3</v>
      </c>
      <c r="BQ17">
        <v>1E-3</v>
      </c>
      <c r="BR17">
        <v>1E-3</v>
      </c>
      <c r="BS17">
        <v>1E-3</v>
      </c>
      <c r="BT17">
        <v>1E-3</v>
      </c>
      <c r="BU17">
        <v>1E-3</v>
      </c>
      <c r="BV17">
        <v>1E-3</v>
      </c>
      <c r="BW17">
        <v>1E-3</v>
      </c>
      <c r="BX17">
        <v>65000</v>
      </c>
      <c r="BY17">
        <v>1E-3</v>
      </c>
      <c r="CC17">
        <v>9.8895553906941366E-2</v>
      </c>
    </row>
    <row r="18" spans="1:81" ht="28.5">
      <c r="A18" s="95" t="s">
        <v>211</v>
      </c>
      <c r="B18" s="92" t="s">
        <v>86</v>
      </c>
      <c r="C18" s="92" t="s">
        <v>209</v>
      </c>
      <c r="D18">
        <v>67</v>
      </c>
      <c r="E18">
        <v>67</v>
      </c>
      <c r="F18">
        <v>58</v>
      </c>
      <c r="G18">
        <v>31</v>
      </c>
      <c r="H18">
        <v>60</v>
      </c>
      <c r="I18">
        <v>68</v>
      </c>
      <c r="J18">
        <v>69</v>
      </c>
      <c r="K18">
        <v>61</v>
      </c>
      <c r="L18">
        <v>70</v>
      </c>
      <c r="M18">
        <v>60</v>
      </c>
      <c r="N18">
        <v>58</v>
      </c>
      <c r="O18">
        <v>85</v>
      </c>
      <c r="P18">
        <v>51</v>
      </c>
      <c r="Q18">
        <v>80</v>
      </c>
      <c r="R18">
        <v>48</v>
      </c>
      <c r="S18">
        <v>0.57999999999999996</v>
      </c>
      <c r="T18">
        <v>0.6</v>
      </c>
      <c r="U18">
        <v>0.19</v>
      </c>
      <c r="V18">
        <v>12</v>
      </c>
      <c r="W18">
        <v>60</v>
      </c>
      <c r="X18">
        <v>0.63</v>
      </c>
      <c r="Y18">
        <v>90</v>
      </c>
      <c r="Z18">
        <v>60</v>
      </c>
      <c r="AA18">
        <v>0.79</v>
      </c>
      <c r="AB18">
        <v>61</v>
      </c>
      <c r="AC18">
        <v>90</v>
      </c>
      <c r="AD18">
        <v>61</v>
      </c>
      <c r="AE18">
        <v>0.67</v>
      </c>
      <c r="AF18">
        <v>55</v>
      </c>
      <c r="AG18">
        <v>50</v>
      </c>
      <c r="AH18">
        <v>0.61</v>
      </c>
      <c r="AI18">
        <v>47</v>
      </c>
      <c r="AJ18">
        <v>52</v>
      </c>
      <c r="AK18">
        <v>87</v>
      </c>
      <c r="AL18">
        <v>57</v>
      </c>
      <c r="AM18">
        <v>63</v>
      </c>
      <c r="AN18">
        <v>65</v>
      </c>
      <c r="AO18">
        <v>53</v>
      </c>
      <c r="AP18">
        <v>63</v>
      </c>
      <c r="AQ18">
        <v>65</v>
      </c>
      <c r="AR18">
        <v>56</v>
      </c>
      <c r="AS18">
        <v>53</v>
      </c>
      <c r="AT18">
        <v>33</v>
      </c>
      <c r="AU18">
        <v>57</v>
      </c>
      <c r="AV18">
        <v>45</v>
      </c>
      <c r="AW18">
        <v>37</v>
      </c>
      <c r="AX18">
        <v>48</v>
      </c>
      <c r="AY18">
        <v>57</v>
      </c>
      <c r="AZ18">
        <v>50</v>
      </c>
      <c r="BA18">
        <v>71</v>
      </c>
      <c r="BB18">
        <v>74</v>
      </c>
      <c r="BC18">
        <v>57</v>
      </c>
      <c r="BD18">
        <v>33</v>
      </c>
      <c r="BE18">
        <v>70</v>
      </c>
      <c r="BF18">
        <v>57</v>
      </c>
      <c r="BG18">
        <v>79</v>
      </c>
      <c r="BH18">
        <v>60</v>
      </c>
      <c r="BI18">
        <v>85</v>
      </c>
      <c r="BJ18">
        <v>60</v>
      </c>
      <c r="BK18">
        <v>67</v>
      </c>
      <c r="BL18">
        <v>48</v>
      </c>
      <c r="BM18">
        <v>62</v>
      </c>
      <c r="BN18">
        <v>79</v>
      </c>
      <c r="BO18">
        <v>55</v>
      </c>
      <c r="BP18">
        <v>43</v>
      </c>
      <c r="BQ18">
        <v>55</v>
      </c>
      <c r="BR18">
        <v>58</v>
      </c>
      <c r="BS18">
        <v>0.55000000000000004</v>
      </c>
      <c r="BT18">
        <v>0.78</v>
      </c>
      <c r="BU18">
        <v>0.55000000000000004</v>
      </c>
      <c r="BV18">
        <v>56</v>
      </c>
      <c r="BW18">
        <v>0.6</v>
      </c>
      <c r="BX18">
        <v>90</v>
      </c>
      <c r="BY18">
        <v>0.19</v>
      </c>
      <c r="CC18">
        <v>9.3401850173215253E-3</v>
      </c>
    </row>
    <row r="19" spans="1:81" ht="28.5">
      <c r="A19" s="95" t="s">
        <v>210</v>
      </c>
      <c r="B19" s="92" t="s">
        <v>87</v>
      </c>
      <c r="C19" s="92" t="s">
        <v>82</v>
      </c>
      <c r="D19">
        <v>1.45</v>
      </c>
      <c r="E19">
        <v>1.45</v>
      </c>
      <c r="F19">
        <v>1.25</v>
      </c>
      <c r="G19">
        <v>2</v>
      </c>
      <c r="H19">
        <v>1.25</v>
      </c>
      <c r="I19">
        <v>2.5</v>
      </c>
      <c r="J19">
        <v>2.5</v>
      </c>
      <c r="K19">
        <v>1.2</v>
      </c>
      <c r="L19">
        <v>1.45</v>
      </c>
      <c r="M19">
        <v>3.12</v>
      </c>
      <c r="N19">
        <v>2.0499999999999998</v>
      </c>
      <c r="O19">
        <v>3</v>
      </c>
      <c r="P19">
        <v>3</v>
      </c>
      <c r="Q19">
        <v>3</v>
      </c>
      <c r="R19">
        <v>3</v>
      </c>
      <c r="S19">
        <v>3</v>
      </c>
      <c r="T19">
        <v>3</v>
      </c>
      <c r="U19">
        <v>4</v>
      </c>
      <c r="V19">
        <v>1.5</v>
      </c>
      <c r="W19">
        <v>1.5</v>
      </c>
      <c r="X19">
        <v>0.47</v>
      </c>
      <c r="Y19">
        <v>1.6</v>
      </c>
      <c r="Z19">
        <v>2.1</v>
      </c>
      <c r="AA19">
        <v>1</v>
      </c>
      <c r="AB19">
        <v>2.2000000000000002</v>
      </c>
      <c r="AC19">
        <v>1.6</v>
      </c>
      <c r="AD19">
        <v>2.2000000000000002</v>
      </c>
      <c r="AE19">
        <v>4.0999999999999996</v>
      </c>
      <c r="AF19">
        <v>1.6</v>
      </c>
      <c r="AG19">
        <v>1.6</v>
      </c>
      <c r="AH19">
        <v>0.5</v>
      </c>
      <c r="AI19">
        <v>5</v>
      </c>
      <c r="AJ19">
        <v>5</v>
      </c>
      <c r="AK19">
        <v>5</v>
      </c>
      <c r="AL19">
        <v>5.6</v>
      </c>
      <c r="AM19">
        <v>5</v>
      </c>
      <c r="AN19">
        <v>5</v>
      </c>
      <c r="AO19">
        <v>5</v>
      </c>
      <c r="AP19">
        <v>5</v>
      </c>
      <c r="AQ19">
        <v>1.8</v>
      </c>
      <c r="AR19">
        <v>1.5</v>
      </c>
      <c r="AS19">
        <v>1.8</v>
      </c>
      <c r="AT19">
        <v>1.5</v>
      </c>
      <c r="AU19">
        <v>1.5</v>
      </c>
      <c r="AV19">
        <v>1.5</v>
      </c>
      <c r="AW19">
        <v>1.5</v>
      </c>
      <c r="AY19">
        <v>1.5</v>
      </c>
      <c r="AZ19">
        <v>2.6</v>
      </c>
      <c r="BA19">
        <v>1.36</v>
      </c>
      <c r="BB19">
        <v>3.9</v>
      </c>
      <c r="BC19">
        <v>2</v>
      </c>
      <c r="BD19">
        <v>2.5</v>
      </c>
      <c r="BE19">
        <v>1</v>
      </c>
      <c r="BF19">
        <v>1</v>
      </c>
      <c r="BG19">
        <v>1</v>
      </c>
      <c r="BH19">
        <v>1</v>
      </c>
      <c r="BI19">
        <v>3</v>
      </c>
      <c r="BJ19">
        <v>0.25</v>
      </c>
      <c r="BK19">
        <v>2</v>
      </c>
      <c r="BL19">
        <v>2</v>
      </c>
      <c r="BM19">
        <v>2</v>
      </c>
      <c r="BN19">
        <v>1.95</v>
      </c>
      <c r="BO19">
        <v>2.3199999999999998</v>
      </c>
      <c r="BP19">
        <v>3.5</v>
      </c>
      <c r="BQ19">
        <v>2.6</v>
      </c>
      <c r="BR19">
        <v>2.2999999999999998</v>
      </c>
      <c r="BS19">
        <v>3</v>
      </c>
      <c r="BT19">
        <v>1.95</v>
      </c>
      <c r="BU19">
        <v>2.2999999999999998</v>
      </c>
      <c r="BV19">
        <v>2.8</v>
      </c>
      <c r="BW19">
        <v>2.2000000000000002</v>
      </c>
      <c r="BX19">
        <v>5.6</v>
      </c>
      <c r="BY19">
        <v>0.25</v>
      </c>
      <c r="CC19">
        <v>8.7858333572627696E-3</v>
      </c>
    </row>
    <row r="20" spans="1:81" ht="28.5">
      <c r="A20" s="111" t="s">
        <v>109</v>
      </c>
      <c r="B20" s="92" t="s">
        <v>89</v>
      </c>
      <c r="C20" s="92" t="s">
        <v>53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V20">
        <v>1E-3</v>
      </c>
      <c r="W20">
        <v>1</v>
      </c>
      <c r="X20">
        <v>1</v>
      </c>
      <c r="Y20">
        <v>1</v>
      </c>
      <c r="Z20">
        <v>1</v>
      </c>
      <c r="AA20">
        <v>1</v>
      </c>
      <c r="AB20">
        <v>1</v>
      </c>
      <c r="AC20">
        <v>1E-3</v>
      </c>
      <c r="AD20">
        <v>1</v>
      </c>
      <c r="AE20">
        <v>1</v>
      </c>
      <c r="AF20">
        <v>1E-3</v>
      </c>
      <c r="AG20">
        <v>1</v>
      </c>
      <c r="AH20">
        <v>1</v>
      </c>
      <c r="AI20">
        <v>1</v>
      </c>
      <c r="AJ20">
        <v>1</v>
      </c>
      <c r="AK20">
        <v>1</v>
      </c>
      <c r="AL20">
        <v>1</v>
      </c>
      <c r="AM20">
        <v>1</v>
      </c>
      <c r="AN20">
        <v>1</v>
      </c>
      <c r="AO20">
        <v>1</v>
      </c>
      <c r="AP20">
        <v>1</v>
      </c>
      <c r="AQ20">
        <v>1</v>
      </c>
      <c r="AR20">
        <v>1</v>
      </c>
      <c r="AS20">
        <v>1</v>
      </c>
      <c r="AT20">
        <v>1</v>
      </c>
      <c r="AU20">
        <v>1</v>
      </c>
      <c r="AV20">
        <v>1</v>
      </c>
      <c r="AW20">
        <v>1</v>
      </c>
      <c r="AX20">
        <v>1</v>
      </c>
      <c r="AY20">
        <v>1</v>
      </c>
      <c r="AZ20">
        <v>1</v>
      </c>
      <c r="BA20">
        <v>1</v>
      </c>
      <c r="BB20">
        <v>1</v>
      </c>
      <c r="BC20">
        <v>1</v>
      </c>
      <c r="BD20">
        <v>1</v>
      </c>
      <c r="BE20">
        <v>1</v>
      </c>
      <c r="BF20">
        <v>1</v>
      </c>
      <c r="BG20">
        <v>1</v>
      </c>
      <c r="BH20">
        <v>1</v>
      </c>
      <c r="BI20">
        <v>1</v>
      </c>
      <c r="BJ20">
        <v>1E-3</v>
      </c>
      <c r="BK20">
        <v>1</v>
      </c>
      <c r="BL20">
        <v>1</v>
      </c>
      <c r="BM20">
        <v>1</v>
      </c>
      <c r="BN20">
        <v>1</v>
      </c>
      <c r="BO20">
        <v>1</v>
      </c>
      <c r="BP20">
        <v>1</v>
      </c>
      <c r="BQ20">
        <v>1</v>
      </c>
      <c r="BR20">
        <v>1</v>
      </c>
      <c r="BS20">
        <v>1</v>
      </c>
      <c r="BT20">
        <v>1</v>
      </c>
      <c r="BU20">
        <v>1</v>
      </c>
      <c r="BV20">
        <v>1</v>
      </c>
      <c r="BW20">
        <v>1</v>
      </c>
      <c r="BX20">
        <v>1</v>
      </c>
      <c r="BY20">
        <v>1E-3</v>
      </c>
      <c r="CC20">
        <v>2.8028807497748054E-3</v>
      </c>
    </row>
    <row r="21" spans="1:81" ht="28.5">
      <c r="A21" s="111"/>
      <c r="B21" s="92" t="s">
        <v>90</v>
      </c>
      <c r="C21" s="92" t="s">
        <v>53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1E-3</v>
      </c>
      <c r="W21">
        <v>1</v>
      </c>
      <c r="X21">
        <v>1</v>
      </c>
      <c r="Y21">
        <v>1</v>
      </c>
      <c r="Z21">
        <v>1</v>
      </c>
      <c r="AA21">
        <v>1</v>
      </c>
      <c r="AB21">
        <v>1</v>
      </c>
      <c r="AC21">
        <v>1</v>
      </c>
      <c r="AD21">
        <v>1</v>
      </c>
      <c r="AE21">
        <v>1</v>
      </c>
      <c r="AF21">
        <v>1E-3</v>
      </c>
      <c r="AG21">
        <v>1</v>
      </c>
      <c r="AH21">
        <v>1</v>
      </c>
      <c r="AI21">
        <v>1</v>
      </c>
      <c r="AJ21">
        <v>1</v>
      </c>
      <c r="AK21">
        <v>1</v>
      </c>
      <c r="AL21">
        <v>1</v>
      </c>
      <c r="AM21">
        <v>1</v>
      </c>
      <c r="AN21">
        <v>1</v>
      </c>
      <c r="AO21">
        <v>1</v>
      </c>
      <c r="AP21">
        <v>1</v>
      </c>
      <c r="AQ21">
        <v>1</v>
      </c>
      <c r="AR21">
        <v>1</v>
      </c>
      <c r="AS21">
        <v>1</v>
      </c>
      <c r="AT21">
        <v>1</v>
      </c>
      <c r="AU21">
        <v>1</v>
      </c>
      <c r="AV21">
        <v>1</v>
      </c>
      <c r="AW21">
        <v>1</v>
      </c>
      <c r="AX21">
        <v>1</v>
      </c>
      <c r="AY21">
        <v>1</v>
      </c>
      <c r="AZ21">
        <v>1</v>
      </c>
      <c r="BA21">
        <v>1</v>
      </c>
      <c r="BB21">
        <v>1</v>
      </c>
      <c r="BC21">
        <v>1</v>
      </c>
      <c r="BD21">
        <v>1</v>
      </c>
      <c r="BE21">
        <v>1</v>
      </c>
      <c r="BF21">
        <v>1</v>
      </c>
      <c r="BG21">
        <v>1</v>
      </c>
      <c r="BH21">
        <v>1</v>
      </c>
      <c r="BI21">
        <v>1</v>
      </c>
      <c r="BJ21">
        <v>1</v>
      </c>
      <c r="BK21">
        <v>1</v>
      </c>
      <c r="BL21">
        <v>1</v>
      </c>
      <c r="BM21">
        <v>1</v>
      </c>
      <c r="BN21">
        <v>1</v>
      </c>
      <c r="BO21">
        <v>1</v>
      </c>
      <c r="BP21">
        <v>1</v>
      </c>
      <c r="BQ21">
        <v>1</v>
      </c>
      <c r="BR21">
        <v>1</v>
      </c>
      <c r="BS21">
        <v>1</v>
      </c>
      <c r="BT21">
        <v>1</v>
      </c>
      <c r="BU21">
        <v>1</v>
      </c>
      <c r="BV21">
        <v>1</v>
      </c>
      <c r="BW21">
        <v>1</v>
      </c>
      <c r="BX21">
        <v>1</v>
      </c>
      <c r="BY21">
        <v>1E-3</v>
      </c>
      <c r="CC21">
        <v>1.3814141133790701E-3</v>
      </c>
    </row>
    <row r="22" spans="1:81" ht="28.5">
      <c r="A22" s="111"/>
      <c r="B22" s="92" t="s">
        <v>91</v>
      </c>
      <c r="C22" s="92" t="s">
        <v>53</v>
      </c>
      <c r="D22">
        <v>1E-3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1E-3</v>
      </c>
      <c r="W22">
        <v>1</v>
      </c>
      <c r="X22">
        <v>1</v>
      </c>
      <c r="Y22">
        <v>1</v>
      </c>
      <c r="Z22">
        <v>1</v>
      </c>
      <c r="AA22">
        <v>1</v>
      </c>
      <c r="AB22">
        <v>1</v>
      </c>
      <c r="AC22">
        <v>1</v>
      </c>
      <c r="AD22">
        <v>1</v>
      </c>
      <c r="AE22">
        <v>1</v>
      </c>
      <c r="AF22">
        <v>1E-3</v>
      </c>
      <c r="AG22">
        <v>1</v>
      </c>
      <c r="AH22">
        <v>1</v>
      </c>
      <c r="AI22">
        <v>1</v>
      </c>
      <c r="AJ22">
        <v>1</v>
      </c>
      <c r="AK22">
        <v>1</v>
      </c>
      <c r="AL22">
        <v>1</v>
      </c>
      <c r="AM22">
        <v>1</v>
      </c>
      <c r="AN22">
        <v>1</v>
      </c>
      <c r="AO22">
        <v>1</v>
      </c>
      <c r="AP22">
        <v>1</v>
      </c>
      <c r="AQ22">
        <v>1</v>
      </c>
      <c r="AR22">
        <v>1</v>
      </c>
      <c r="AS22">
        <v>1</v>
      </c>
      <c r="AT22">
        <v>1</v>
      </c>
      <c r="AU22">
        <v>1</v>
      </c>
      <c r="AV22">
        <v>1</v>
      </c>
      <c r="AW22">
        <v>1</v>
      </c>
      <c r="AX22">
        <v>1</v>
      </c>
      <c r="AY22">
        <v>1</v>
      </c>
      <c r="AZ22">
        <v>1</v>
      </c>
      <c r="BA22">
        <v>1</v>
      </c>
      <c r="BB22">
        <v>1</v>
      </c>
      <c r="BC22">
        <v>1</v>
      </c>
      <c r="BD22">
        <v>1</v>
      </c>
      <c r="BE22">
        <v>1</v>
      </c>
      <c r="BF22">
        <v>1</v>
      </c>
      <c r="BG22">
        <v>1</v>
      </c>
      <c r="BH22">
        <v>1</v>
      </c>
      <c r="BI22">
        <v>1</v>
      </c>
      <c r="BJ22">
        <v>1E-3</v>
      </c>
      <c r="BK22">
        <v>1</v>
      </c>
      <c r="BL22">
        <v>1</v>
      </c>
      <c r="BM22">
        <v>1</v>
      </c>
      <c r="BN22">
        <v>1</v>
      </c>
      <c r="BO22">
        <v>1</v>
      </c>
      <c r="BP22">
        <v>1</v>
      </c>
      <c r="BQ22">
        <v>1</v>
      </c>
      <c r="BR22">
        <v>1</v>
      </c>
      <c r="BS22">
        <v>1</v>
      </c>
      <c r="BT22">
        <v>1</v>
      </c>
      <c r="BU22">
        <v>1</v>
      </c>
      <c r="BV22">
        <v>1</v>
      </c>
      <c r="BW22">
        <v>1</v>
      </c>
      <c r="BX22">
        <v>1</v>
      </c>
      <c r="BY22">
        <v>1E-3</v>
      </c>
      <c r="CC22">
        <v>2.8028807497748054E-3</v>
      </c>
    </row>
    <row r="23" spans="1:81" ht="28.5">
      <c r="A23" s="111"/>
      <c r="B23" s="92" t="s">
        <v>92</v>
      </c>
      <c r="C23" s="92" t="s">
        <v>53</v>
      </c>
      <c r="D23">
        <v>1E-3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V23">
        <v>1E-3</v>
      </c>
      <c r="W23">
        <v>1</v>
      </c>
      <c r="X23">
        <v>1</v>
      </c>
      <c r="Y23">
        <v>1</v>
      </c>
      <c r="Z23">
        <v>1</v>
      </c>
      <c r="AA23">
        <v>1</v>
      </c>
      <c r="AB23">
        <v>1</v>
      </c>
      <c r="AC23">
        <v>1</v>
      </c>
      <c r="AD23">
        <v>1</v>
      </c>
      <c r="AE23">
        <v>1</v>
      </c>
      <c r="AF23">
        <v>1E-3</v>
      </c>
      <c r="AG23">
        <v>1</v>
      </c>
      <c r="AH23">
        <v>1</v>
      </c>
      <c r="AI23">
        <v>1</v>
      </c>
      <c r="AJ23">
        <v>1</v>
      </c>
      <c r="AK23">
        <v>1</v>
      </c>
      <c r="AL23">
        <v>1</v>
      </c>
      <c r="AM23">
        <v>1</v>
      </c>
      <c r="AN23">
        <v>1</v>
      </c>
      <c r="AO23">
        <v>1</v>
      </c>
      <c r="AP23">
        <v>1</v>
      </c>
      <c r="AQ23">
        <v>1</v>
      </c>
      <c r="AR23">
        <v>1</v>
      </c>
      <c r="AS23">
        <v>1</v>
      </c>
      <c r="AT23">
        <v>1</v>
      </c>
      <c r="AU23">
        <v>1</v>
      </c>
      <c r="AV23">
        <v>1</v>
      </c>
      <c r="AW23">
        <v>1</v>
      </c>
      <c r="AX23">
        <v>1</v>
      </c>
      <c r="AY23">
        <v>1</v>
      </c>
      <c r="AZ23">
        <v>1</v>
      </c>
      <c r="BA23">
        <v>1</v>
      </c>
      <c r="BB23">
        <v>1</v>
      </c>
      <c r="BC23">
        <v>1</v>
      </c>
      <c r="BD23">
        <v>1</v>
      </c>
      <c r="BE23">
        <v>1</v>
      </c>
      <c r="BF23">
        <v>1E-3</v>
      </c>
      <c r="BG23">
        <v>1</v>
      </c>
      <c r="BH23">
        <v>1</v>
      </c>
      <c r="BI23">
        <v>1</v>
      </c>
      <c r="BJ23">
        <v>1E-3</v>
      </c>
      <c r="BK23">
        <v>1</v>
      </c>
      <c r="BL23">
        <v>1</v>
      </c>
      <c r="BM23">
        <v>1</v>
      </c>
      <c r="BN23">
        <v>1</v>
      </c>
      <c r="BO23">
        <v>1</v>
      </c>
      <c r="BP23">
        <v>1</v>
      </c>
      <c r="BQ23">
        <v>1</v>
      </c>
      <c r="BR23">
        <v>1</v>
      </c>
      <c r="BS23">
        <v>1</v>
      </c>
      <c r="BT23">
        <v>1</v>
      </c>
      <c r="BU23">
        <v>1</v>
      </c>
      <c r="BV23">
        <v>1</v>
      </c>
      <c r="BW23">
        <v>1</v>
      </c>
      <c r="BX23">
        <v>1</v>
      </c>
      <c r="BY23">
        <v>1E-3</v>
      </c>
      <c r="CC23">
        <v>3.5293705598952569E-3</v>
      </c>
    </row>
    <row r="24" spans="1:81" ht="42.75">
      <c r="A24" s="111"/>
      <c r="B24" s="92" t="s">
        <v>93</v>
      </c>
      <c r="C24" s="92" t="s">
        <v>53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  <c r="N24">
        <v>1</v>
      </c>
      <c r="O24">
        <v>1E-3</v>
      </c>
      <c r="P24">
        <v>1E-3</v>
      </c>
      <c r="Q24">
        <v>1E-3</v>
      </c>
      <c r="R24">
        <v>1E-3</v>
      </c>
      <c r="S24">
        <v>1E-3</v>
      </c>
      <c r="T24">
        <v>1E-3</v>
      </c>
      <c r="U24">
        <v>1E-3</v>
      </c>
      <c r="V24">
        <v>1E-3</v>
      </c>
      <c r="W24">
        <v>1</v>
      </c>
      <c r="X24">
        <v>1</v>
      </c>
      <c r="Y24">
        <v>1</v>
      </c>
      <c r="Z24">
        <v>1</v>
      </c>
      <c r="AA24">
        <v>1</v>
      </c>
      <c r="AB24">
        <v>1</v>
      </c>
      <c r="AC24">
        <v>1</v>
      </c>
      <c r="AD24">
        <v>1</v>
      </c>
      <c r="AE24">
        <v>1</v>
      </c>
      <c r="AF24">
        <v>1E-3</v>
      </c>
      <c r="AG24">
        <v>1</v>
      </c>
      <c r="AH24">
        <v>1</v>
      </c>
      <c r="AI24">
        <v>1</v>
      </c>
      <c r="AJ24">
        <v>1</v>
      </c>
      <c r="AK24">
        <v>1</v>
      </c>
      <c r="AL24">
        <v>1</v>
      </c>
      <c r="AM24">
        <v>1</v>
      </c>
      <c r="AN24">
        <v>1</v>
      </c>
      <c r="AO24">
        <v>1</v>
      </c>
      <c r="AP24">
        <v>1</v>
      </c>
      <c r="AQ24">
        <v>1</v>
      </c>
      <c r="AR24">
        <v>1</v>
      </c>
      <c r="AS24">
        <v>1</v>
      </c>
      <c r="AT24">
        <v>1</v>
      </c>
      <c r="AU24">
        <v>1</v>
      </c>
      <c r="AV24">
        <v>1</v>
      </c>
      <c r="AW24">
        <v>1</v>
      </c>
      <c r="AX24">
        <v>1</v>
      </c>
      <c r="AY24">
        <v>1</v>
      </c>
      <c r="AZ24">
        <v>1</v>
      </c>
      <c r="BA24">
        <v>1</v>
      </c>
      <c r="BB24">
        <v>1</v>
      </c>
      <c r="BC24">
        <v>1</v>
      </c>
      <c r="BD24">
        <v>1</v>
      </c>
      <c r="BE24">
        <v>1E-3</v>
      </c>
      <c r="BF24">
        <v>1</v>
      </c>
      <c r="BG24">
        <v>1</v>
      </c>
      <c r="BH24">
        <v>1</v>
      </c>
      <c r="BI24">
        <v>1</v>
      </c>
      <c r="BJ24">
        <v>1</v>
      </c>
      <c r="BK24">
        <v>1</v>
      </c>
      <c r="BL24">
        <v>1</v>
      </c>
      <c r="BM24">
        <v>1</v>
      </c>
      <c r="BN24">
        <v>1</v>
      </c>
      <c r="BO24">
        <v>1</v>
      </c>
      <c r="BP24">
        <v>1</v>
      </c>
      <c r="BQ24">
        <v>1</v>
      </c>
      <c r="BR24">
        <v>1</v>
      </c>
      <c r="BS24">
        <v>1</v>
      </c>
      <c r="BT24">
        <v>1</v>
      </c>
      <c r="BU24">
        <v>1</v>
      </c>
      <c r="BV24">
        <v>1</v>
      </c>
      <c r="BW24">
        <v>1</v>
      </c>
      <c r="BX24">
        <v>1</v>
      </c>
      <c r="BY24">
        <v>1E-3</v>
      </c>
      <c r="CC24">
        <v>7.3326065154876979E-3</v>
      </c>
    </row>
    <row r="25" spans="1:81" ht="42.75">
      <c r="A25" s="111"/>
      <c r="B25" s="92" t="s">
        <v>94</v>
      </c>
      <c r="C25" s="92" t="s">
        <v>53</v>
      </c>
      <c r="D25">
        <v>1E-3</v>
      </c>
      <c r="E25">
        <v>1E-3</v>
      </c>
      <c r="F25">
        <v>1E-3</v>
      </c>
      <c r="G25">
        <v>1E-3</v>
      </c>
      <c r="H25">
        <v>1E-3</v>
      </c>
      <c r="I25">
        <v>1E-3</v>
      </c>
      <c r="J25">
        <v>1E-3</v>
      </c>
      <c r="K25">
        <v>1E-3</v>
      </c>
      <c r="L25">
        <v>1E-3</v>
      </c>
      <c r="M25">
        <v>1E-3</v>
      </c>
      <c r="N25">
        <v>1E-3</v>
      </c>
      <c r="O25">
        <v>1E-3</v>
      </c>
      <c r="P25">
        <v>1</v>
      </c>
      <c r="Q25">
        <v>1E-3</v>
      </c>
      <c r="R25">
        <v>1E-3</v>
      </c>
      <c r="S25">
        <v>1E-3</v>
      </c>
      <c r="T25">
        <v>1E-3</v>
      </c>
      <c r="U25">
        <v>1E-3</v>
      </c>
      <c r="V25">
        <v>1E-3</v>
      </c>
      <c r="W25">
        <v>1E-3</v>
      </c>
      <c r="X25">
        <v>1E-3</v>
      </c>
      <c r="Y25">
        <v>1</v>
      </c>
      <c r="Z25">
        <v>1E-3</v>
      </c>
      <c r="AA25">
        <v>1E-3</v>
      </c>
      <c r="AB25">
        <v>1E-3</v>
      </c>
      <c r="AC25">
        <v>1E-3</v>
      </c>
      <c r="AD25">
        <v>1E-3</v>
      </c>
      <c r="AE25">
        <v>1E-3</v>
      </c>
      <c r="AF25">
        <v>1E-3</v>
      </c>
      <c r="AG25">
        <v>1</v>
      </c>
      <c r="AH25">
        <v>1E-3</v>
      </c>
      <c r="AI25">
        <v>1E-3</v>
      </c>
      <c r="AJ25">
        <v>1E-3</v>
      </c>
      <c r="AK25">
        <v>1</v>
      </c>
      <c r="AL25">
        <v>1</v>
      </c>
      <c r="AM25">
        <v>1</v>
      </c>
      <c r="AN25">
        <v>1</v>
      </c>
      <c r="AO25">
        <v>1E-3</v>
      </c>
      <c r="AP25">
        <v>1E-3</v>
      </c>
      <c r="AQ25">
        <v>1E-3</v>
      </c>
      <c r="AR25">
        <v>1E-3</v>
      </c>
      <c r="AS25">
        <v>1E-3</v>
      </c>
      <c r="AT25">
        <v>1E-3</v>
      </c>
      <c r="AU25">
        <v>1E-3</v>
      </c>
      <c r="AV25">
        <v>1E-3</v>
      </c>
      <c r="AW25">
        <v>1E-3</v>
      </c>
      <c r="AX25">
        <v>1E-3</v>
      </c>
      <c r="AY25">
        <v>1E-3</v>
      </c>
      <c r="AZ25">
        <v>1E-3</v>
      </c>
      <c r="BA25">
        <v>1E-3</v>
      </c>
      <c r="BB25">
        <v>1E-3</v>
      </c>
      <c r="BC25">
        <v>1E-3</v>
      </c>
      <c r="BD25">
        <v>1E-3</v>
      </c>
      <c r="BE25">
        <v>1E-3</v>
      </c>
      <c r="BF25">
        <v>1E-3</v>
      </c>
      <c r="BG25">
        <v>1E-3</v>
      </c>
      <c r="BH25">
        <v>1E-3</v>
      </c>
      <c r="BI25">
        <v>1E-3</v>
      </c>
      <c r="BJ25">
        <v>1E-3</v>
      </c>
      <c r="BK25">
        <v>1E-3</v>
      </c>
      <c r="BL25">
        <v>1E-3</v>
      </c>
      <c r="BM25">
        <v>1E-3</v>
      </c>
      <c r="BN25">
        <v>1E-3</v>
      </c>
      <c r="BO25">
        <v>1E-3</v>
      </c>
      <c r="BP25">
        <v>1E-3</v>
      </c>
      <c r="BQ25">
        <v>1E-3</v>
      </c>
      <c r="BR25">
        <v>1E-3</v>
      </c>
      <c r="BS25">
        <v>1E-3</v>
      </c>
      <c r="BT25">
        <v>1E-3</v>
      </c>
      <c r="BU25">
        <v>1E-3</v>
      </c>
      <c r="BV25">
        <v>1E-3</v>
      </c>
      <c r="BW25">
        <v>1E-3</v>
      </c>
      <c r="BX25">
        <v>1</v>
      </c>
      <c r="BY25">
        <v>1E-3</v>
      </c>
      <c r="CC25">
        <v>0.11429365986451356</v>
      </c>
    </row>
    <row r="26" spans="1:81" ht="57">
      <c r="A26" s="111"/>
      <c r="B26" s="92" t="s">
        <v>95</v>
      </c>
      <c r="C26" s="92" t="s">
        <v>96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1E-3</v>
      </c>
      <c r="P26">
        <v>1</v>
      </c>
      <c r="Q26">
        <v>1</v>
      </c>
      <c r="R26">
        <v>1E-3</v>
      </c>
      <c r="S26">
        <v>1E-3</v>
      </c>
      <c r="T26">
        <v>1E-3</v>
      </c>
      <c r="U26">
        <v>1E-3</v>
      </c>
      <c r="V26">
        <v>2</v>
      </c>
      <c r="W26">
        <v>1</v>
      </c>
      <c r="X26">
        <v>1</v>
      </c>
      <c r="Y26">
        <v>2</v>
      </c>
      <c r="Z26">
        <v>1E-3</v>
      </c>
      <c r="AA26">
        <v>1E-3</v>
      </c>
      <c r="AB26">
        <v>1E-3</v>
      </c>
      <c r="AC26">
        <v>1</v>
      </c>
      <c r="AD26">
        <v>1</v>
      </c>
      <c r="AE26">
        <v>0</v>
      </c>
      <c r="AF26">
        <v>1E-3</v>
      </c>
      <c r="AG26">
        <v>2</v>
      </c>
      <c r="AH26">
        <v>1E-3</v>
      </c>
      <c r="AI26">
        <v>1</v>
      </c>
      <c r="AJ26">
        <v>2</v>
      </c>
      <c r="AK26">
        <v>2</v>
      </c>
      <c r="AL26">
        <v>2</v>
      </c>
      <c r="AM26">
        <v>2</v>
      </c>
      <c r="AN26">
        <v>2</v>
      </c>
      <c r="AO26">
        <v>1E-3</v>
      </c>
      <c r="AP26">
        <v>2</v>
      </c>
      <c r="AQ26">
        <v>1</v>
      </c>
      <c r="AR26">
        <v>1</v>
      </c>
      <c r="AS26">
        <v>1</v>
      </c>
      <c r="AT26">
        <v>1</v>
      </c>
      <c r="AU26">
        <v>1</v>
      </c>
      <c r="AV26">
        <v>1</v>
      </c>
      <c r="AW26">
        <v>1</v>
      </c>
      <c r="AX26">
        <v>1</v>
      </c>
      <c r="AY26">
        <v>1</v>
      </c>
      <c r="AZ26">
        <v>1</v>
      </c>
      <c r="BA26">
        <v>1</v>
      </c>
      <c r="BB26">
        <v>1</v>
      </c>
      <c r="BC26">
        <v>1</v>
      </c>
      <c r="BD26">
        <v>1</v>
      </c>
      <c r="BE26">
        <v>1E-3</v>
      </c>
      <c r="BF26">
        <v>1E-3</v>
      </c>
      <c r="BG26">
        <v>1</v>
      </c>
      <c r="BH26">
        <v>1</v>
      </c>
      <c r="BI26">
        <v>1</v>
      </c>
      <c r="BJ26">
        <v>2</v>
      </c>
      <c r="BK26">
        <v>1E-3</v>
      </c>
      <c r="BL26">
        <v>1E-3</v>
      </c>
      <c r="BM26">
        <v>1E-3</v>
      </c>
      <c r="BN26">
        <v>1</v>
      </c>
      <c r="BO26">
        <v>1E-3</v>
      </c>
      <c r="BP26">
        <v>1E-3</v>
      </c>
      <c r="BQ26">
        <v>1E-3</v>
      </c>
      <c r="BR26">
        <v>1E-3</v>
      </c>
      <c r="BS26">
        <v>1E-3</v>
      </c>
      <c r="BT26">
        <v>2</v>
      </c>
      <c r="BU26">
        <v>1E-3</v>
      </c>
      <c r="BV26">
        <v>1E-3</v>
      </c>
      <c r="BW26">
        <v>1E-3</v>
      </c>
      <c r="BX26">
        <v>2</v>
      </c>
      <c r="BY26">
        <v>0</v>
      </c>
      <c r="CC26">
        <v>2.3329982073674302E-2</v>
      </c>
    </row>
    <row r="27" spans="1:81" ht="14.25">
      <c r="A27" s="111"/>
      <c r="B27" s="92" t="s">
        <v>97</v>
      </c>
      <c r="C27" s="92" t="s">
        <v>30</v>
      </c>
      <c r="D27">
        <v>0.3</v>
      </c>
      <c r="E27">
        <v>1.4E-2</v>
      </c>
      <c r="F27">
        <v>0.01</v>
      </c>
      <c r="G27">
        <v>0.13</v>
      </c>
      <c r="H27">
        <v>0.1</v>
      </c>
      <c r="I27">
        <v>0.75</v>
      </c>
      <c r="J27">
        <v>6</v>
      </c>
      <c r="K27">
        <v>0.2</v>
      </c>
      <c r="L27">
        <v>5</v>
      </c>
      <c r="M27">
        <v>0.2</v>
      </c>
      <c r="N27">
        <v>14</v>
      </c>
      <c r="O27">
        <v>2.4300000000000002</v>
      </c>
      <c r="P27">
        <v>1</v>
      </c>
      <c r="Q27">
        <v>1</v>
      </c>
      <c r="R27">
        <v>1.6</v>
      </c>
      <c r="S27">
        <v>3</v>
      </c>
      <c r="T27">
        <v>1.5</v>
      </c>
      <c r="U27">
        <v>2.8</v>
      </c>
      <c r="V27">
        <v>1E-3</v>
      </c>
      <c r="W27">
        <v>3.3</v>
      </c>
      <c r="X27">
        <v>1.7</v>
      </c>
      <c r="Y27">
        <v>1.5</v>
      </c>
      <c r="Z27">
        <v>1</v>
      </c>
      <c r="AA27">
        <v>7.9</v>
      </c>
      <c r="AB27">
        <v>1.3</v>
      </c>
      <c r="AC27">
        <v>1</v>
      </c>
      <c r="AD27">
        <v>2</v>
      </c>
      <c r="AE27">
        <v>2</v>
      </c>
      <c r="AF27">
        <v>0.85</v>
      </c>
      <c r="AG27">
        <v>1.35</v>
      </c>
      <c r="AH27">
        <v>0.35</v>
      </c>
      <c r="AI27">
        <v>2.7</v>
      </c>
      <c r="AJ27">
        <v>6.48</v>
      </c>
      <c r="AK27">
        <v>1.34</v>
      </c>
      <c r="AL27">
        <v>2.6</v>
      </c>
      <c r="AM27">
        <v>2.8</v>
      </c>
      <c r="AN27">
        <v>3</v>
      </c>
      <c r="AO27">
        <v>3</v>
      </c>
      <c r="AP27">
        <v>1.1000000000000001</v>
      </c>
      <c r="AQ27">
        <v>6.2500000000000003E-3</v>
      </c>
      <c r="AR27">
        <v>5.1799999999999997E-3</v>
      </c>
      <c r="AS27">
        <v>5.2500000000000003E-3</v>
      </c>
      <c r="AT27">
        <v>0.38</v>
      </c>
      <c r="AU27">
        <v>0.61199999999999999</v>
      </c>
      <c r="AV27">
        <v>0.3</v>
      </c>
      <c r="AW27">
        <v>0.44900000000000001</v>
      </c>
      <c r="AX27">
        <v>0.87</v>
      </c>
      <c r="AY27">
        <v>0.4</v>
      </c>
      <c r="AZ27">
        <v>0.5</v>
      </c>
      <c r="BA27">
        <v>6.67</v>
      </c>
      <c r="BB27">
        <v>0.47</v>
      </c>
      <c r="BC27">
        <v>1.25</v>
      </c>
      <c r="BD27">
        <v>3</v>
      </c>
      <c r="BE27">
        <v>1E-3</v>
      </c>
      <c r="BF27">
        <v>0.02</v>
      </c>
      <c r="BG27">
        <v>0.13</v>
      </c>
      <c r="BH27">
        <v>20</v>
      </c>
      <c r="BI27">
        <v>5</v>
      </c>
      <c r="BJ27">
        <v>0.1</v>
      </c>
      <c r="BK27">
        <v>0.5</v>
      </c>
      <c r="BL27">
        <v>0.3</v>
      </c>
      <c r="BM27">
        <v>0.02</v>
      </c>
      <c r="BN27">
        <v>5.26</v>
      </c>
      <c r="BO27">
        <v>2.2000000000000002</v>
      </c>
      <c r="BP27">
        <v>3</v>
      </c>
      <c r="BQ27">
        <v>0.72</v>
      </c>
      <c r="BR27">
        <v>0.83</v>
      </c>
      <c r="BS27">
        <v>0.83</v>
      </c>
      <c r="BT27">
        <v>4.76</v>
      </c>
      <c r="BU27">
        <v>0.83</v>
      </c>
      <c r="BV27">
        <v>2.89</v>
      </c>
      <c r="BW27">
        <v>1.2999999999999999E-2</v>
      </c>
      <c r="BX27">
        <v>20</v>
      </c>
      <c r="BY27">
        <v>1E-3</v>
      </c>
      <c r="CC27">
        <v>3.605321398980485E-2</v>
      </c>
    </row>
    <row r="28" spans="1:81" ht="57">
      <c r="A28" s="111" t="s">
        <v>110</v>
      </c>
      <c r="B28" s="92" t="s">
        <v>98</v>
      </c>
      <c r="C28" s="92" t="s">
        <v>54</v>
      </c>
      <c r="D28">
        <v>2</v>
      </c>
      <c r="E28">
        <v>1</v>
      </c>
      <c r="F28">
        <v>1</v>
      </c>
      <c r="G28">
        <v>1</v>
      </c>
      <c r="H28">
        <v>1</v>
      </c>
      <c r="I28">
        <v>2</v>
      </c>
      <c r="J28">
        <v>2</v>
      </c>
      <c r="K28">
        <v>1</v>
      </c>
      <c r="L28">
        <v>1E-3</v>
      </c>
      <c r="M28">
        <v>1</v>
      </c>
      <c r="N28">
        <v>1</v>
      </c>
      <c r="O28">
        <v>5</v>
      </c>
      <c r="P28">
        <v>2</v>
      </c>
      <c r="Q28">
        <v>4</v>
      </c>
      <c r="R28">
        <v>2</v>
      </c>
      <c r="S28">
        <v>4</v>
      </c>
      <c r="T28">
        <v>4</v>
      </c>
      <c r="U28">
        <v>3</v>
      </c>
      <c r="V28">
        <v>1E-3</v>
      </c>
      <c r="W28">
        <v>1</v>
      </c>
      <c r="X28">
        <v>5</v>
      </c>
      <c r="Y28">
        <v>8</v>
      </c>
      <c r="Z28">
        <v>2</v>
      </c>
      <c r="AA28">
        <v>80</v>
      </c>
      <c r="AB28">
        <v>2</v>
      </c>
      <c r="AC28">
        <v>2</v>
      </c>
      <c r="AD28">
        <v>2</v>
      </c>
      <c r="AE28">
        <v>1</v>
      </c>
      <c r="AF28">
        <v>1</v>
      </c>
      <c r="AG28">
        <v>4</v>
      </c>
      <c r="AH28">
        <v>500</v>
      </c>
      <c r="AI28">
        <v>5</v>
      </c>
      <c r="AJ28">
        <v>4</v>
      </c>
      <c r="AK28">
        <v>2</v>
      </c>
      <c r="AL28">
        <v>4</v>
      </c>
      <c r="AM28">
        <v>2</v>
      </c>
      <c r="AN28">
        <v>2</v>
      </c>
      <c r="AO28">
        <v>2</v>
      </c>
      <c r="AP28">
        <v>12</v>
      </c>
      <c r="AQ28">
        <v>1</v>
      </c>
      <c r="AR28">
        <v>1</v>
      </c>
      <c r="AS28">
        <v>1</v>
      </c>
      <c r="AT28">
        <v>1</v>
      </c>
      <c r="AU28">
        <v>1</v>
      </c>
      <c r="AV28">
        <v>3</v>
      </c>
      <c r="AW28">
        <v>2</v>
      </c>
      <c r="AX28">
        <v>2</v>
      </c>
      <c r="AY28">
        <v>1</v>
      </c>
      <c r="AZ28">
        <v>1</v>
      </c>
      <c r="BA28">
        <v>1</v>
      </c>
      <c r="BB28">
        <v>1</v>
      </c>
      <c r="BC28">
        <v>1</v>
      </c>
      <c r="BD28">
        <v>2</v>
      </c>
      <c r="BE28">
        <v>1</v>
      </c>
      <c r="BF28">
        <v>1</v>
      </c>
      <c r="BG28">
        <v>1</v>
      </c>
      <c r="BH28">
        <v>2</v>
      </c>
      <c r="BI28">
        <v>3</v>
      </c>
      <c r="BJ28">
        <v>1</v>
      </c>
      <c r="BK28">
        <v>1</v>
      </c>
      <c r="BL28">
        <v>1</v>
      </c>
      <c r="BM28">
        <v>1</v>
      </c>
      <c r="BN28">
        <v>4</v>
      </c>
      <c r="BO28">
        <v>4</v>
      </c>
      <c r="BP28">
        <v>1E-3</v>
      </c>
      <c r="BQ28">
        <v>1</v>
      </c>
      <c r="BR28">
        <v>1</v>
      </c>
      <c r="BS28">
        <v>1</v>
      </c>
      <c r="BT28">
        <v>4</v>
      </c>
      <c r="BU28">
        <v>1</v>
      </c>
      <c r="BV28">
        <v>1</v>
      </c>
      <c r="BW28">
        <v>1</v>
      </c>
      <c r="BX28">
        <v>500</v>
      </c>
      <c r="BY28">
        <v>1E-3</v>
      </c>
      <c r="CC28">
        <v>0.13025574502911422</v>
      </c>
    </row>
    <row r="29" spans="1:81" ht="28.5">
      <c r="A29" s="111"/>
      <c r="B29" s="92" t="s">
        <v>99</v>
      </c>
      <c r="C29" s="92"/>
      <c r="D29">
        <v>1</v>
      </c>
      <c r="E29">
        <v>1</v>
      </c>
      <c r="F29">
        <v>1</v>
      </c>
      <c r="G29">
        <v>1</v>
      </c>
      <c r="H29">
        <v>1</v>
      </c>
      <c r="I29">
        <v>2</v>
      </c>
      <c r="J29">
        <v>2</v>
      </c>
      <c r="K29">
        <v>1</v>
      </c>
      <c r="L29">
        <v>1E-3</v>
      </c>
      <c r="M29">
        <v>1</v>
      </c>
      <c r="N29">
        <v>1</v>
      </c>
      <c r="O29">
        <v>2</v>
      </c>
      <c r="P29">
        <v>1</v>
      </c>
      <c r="Q29">
        <v>1</v>
      </c>
      <c r="R29">
        <v>1</v>
      </c>
      <c r="S29">
        <v>1</v>
      </c>
      <c r="T29">
        <v>1</v>
      </c>
      <c r="U29">
        <v>2</v>
      </c>
      <c r="V29">
        <v>1</v>
      </c>
      <c r="W29">
        <v>1E-3</v>
      </c>
      <c r="X29">
        <v>16</v>
      </c>
      <c r="Y29">
        <v>11</v>
      </c>
      <c r="Z29">
        <v>1</v>
      </c>
      <c r="AA29">
        <v>2</v>
      </c>
      <c r="AB29">
        <v>1</v>
      </c>
      <c r="AC29">
        <v>1</v>
      </c>
      <c r="AD29">
        <v>1</v>
      </c>
      <c r="AE29">
        <v>1</v>
      </c>
      <c r="AF29">
        <v>1E-3</v>
      </c>
      <c r="AG29">
        <v>8</v>
      </c>
      <c r="AH29">
        <v>1</v>
      </c>
      <c r="AI29">
        <v>14</v>
      </c>
      <c r="AJ29">
        <v>1</v>
      </c>
      <c r="AK29">
        <v>5</v>
      </c>
      <c r="AL29">
        <v>12</v>
      </c>
      <c r="AM29">
        <v>1</v>
      </c>
      <c r="AN29">
        <v>12</v>
      </c>
      <c r="AO29">
        <v>4</v>
      </c>
      <c r="AP29">
        <v>2</v>
      </c>
      <c r="AQ29">
        <v>1</v>
      </c>
      <c r="AR29">
        <v>1</v>
      </c>
      <c r="AS29">
        <v>1</v>
      </c>
      <c r="AT29">
        <v>3</v>
      </c>
      <c r="AU29">
        <v>2</v>
      </c>
      <c r="AV29">
        <v>3</v>
      </c>
      <c r="AW29">
        <v>3</v>
      </c>
      <c r="AX29">
        <v>2</v>
      </c>
      <c r="AY29">
        <v>1</v>
      </c>
      <c r="AZ29">
        <v>1</v>
      </c>
      <c r="BA29">
        <v>1</v>
      </c>
      <c r="BB29">
        <v>2</v>
      </c>
      <c r="BC29">
        <v>1</v>
      </c>
      <c r="BD29">
        <v>2</v>
      </c>
      <c r="BE29">
        <v>6</v>
      </c>
      <c r="BF29">
        <v>1E-3</v>
      </c>
      <c r="BG29">
        <v>1E-3</v>
      </c>
      <c r="BH29">
        <v>1</v>
      </c>
      <c r="BI29">
        <v>1</v>
      </c>
      <c r="BJ29">
        <v>6</v>
      </c>
      <c r="BL29">
        <v>1E-3</v>
      </c>
      <c r="BM29">
        <v>1</v>
      </c>
      <c r="BN29">
        <v>2</v>
      </c>
      <c r="BO29">
        <v>1</v>
      </c>
      <c r="BP29">
        <v>1E-3</v>
      </c>
      <c r="BQ29">
        <v>1</v>
      </c>
      <c r="BR29">
        <v>1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16</v>
      </c>
      <c r="BY29">
        <v>1E-3</v>
      </c>
      <c r="CC29">
        <v>3.1923838857479535E-2</v>
      </c>
    </row>
    <row r="30" spans="1:81" ht="28.5">
      <c r="A30" s="111"/>
      <c r="B30" s="92" t="s">
        <v>100</v>
      </c>
      <c r="C30" s="92" t="s">
        <v>101</v>
      </c>
      <c r="D30">
        <v>300</v>
      </c>
      <c r="E30">
        <v>500</v>
      </c>
      <c r="F30">
        <v>300</v>
      </c>
      <c r="G30">
        <v>500</v>
      </c>
      <c r="H30">
        <v>350</v>
      </c>
      <c r="I30">
        <v>550</v>
      </c>
      <c r="J30">
        <v>500</v>
      </c>
      <c r="K30">
        <v>500</v>
      </c>
      <c r="L30">
        <v>1E-3</v>
      </c>
      <c r="M30">
        <v>130</v>
      </c>
      <c r="N30">
        <v>1000</v>
      </c>
      <c r="O30">
        <v>50</v>
      </c>
      <c r="P30">
        <v>1E-3</v>
      </c>
      <c r="Q30">
        <v>1E-3</v>
      </c>
      <c r="R30">
        <v>1E-3</v>
      </c>
      <c r="S30">
        <v>1E-3</v>
      </c>
      <c r="T30">
        <v>1E-3</v>
      </c>
      <c r="U30">
        <v>1000</v>
      </c>
      <c r="V30">
        <v>1E-3</v>
      </c>
      <c r="W30">
        <v>1E-3</v>
      </c>
      <c r="X30">
        <v>1000</v>
      </c>
      <c r="Y30">
        <v>600</v>
      </c>
      <c r="Z30">
        <v>700</v>
      </c>
      <c r="AA30">
        <v>300</v>
      </c>
      <c r="AB30">
        <v>700</v>
      </c>
      <c r="AC30">
        <v>200</v>
      </c>
      <c r="AD30">
        <v>500</v>
      </c>
      <c r="AE30">
        <v>50</v>
      </c>
      <c r="AF30">
        <v>1E-3</v>
      </c>
      <c r="AG30">
        <v>2000</v>
      </c>
      <c r="AH30">
        <v>500</v>
      </c>
      <c r="AI30">
        <v>10000</v>
      </c>
      <c r="AJ30">
        <v>500</v>
      </c>
      <c r="AK30">
        <v>600</v>
      </c>
      <c r="AL30">
        <v>15000</v>
      </c>
      <c r="AM30">
        <v>1000</v>
      </c>
      <c r="AN30">
        <v>1000</v>
      </c>
      <c r="AO30">
        <v>500</v>
      </c>
      <c r="AP30">
        <v>620</v>
      </c>
      <c r="AQ30">
        <v>100</v>
      </c>
      <c r="AR30">
        <v>100</v>
      </c>
      <c r="AS30">
        <v>100</v>
      </c>
      <c r="AT30">
        <v>1000</v>
      </c>
      <c r="AU30">
        <v>200</v>
      </c>
      <c r="AV30">
        <v>500</v>
      </c>
      <c r="AW30">
        <v>500</v>
      </c>
      <c r="AX30">
        <v>500</v>
      </c>
      <c r="AY30">
        <v>100</v>
      </c>
      <c r="AZ30">
        <v>100</v>
      </c>
      <c r="BA30">
        <v>100</v>
      </c>
      <c r="BB30">
        <v>800</v>
      </c>
      <c r="BC30">
        <v>100</v>
      </c>
      <c r="BD30">
        <v>200</v>
      </c>
      <c r="BE30">
        <v>500</v>
      </c>
      <c r="BF30">
        <v>20</v>
      </c>
      <c r="BG30">
        <v>400</v>
      </c>
      <c r="BH30">
        <v>50</v>
      </c>
      <c r="BI30">
        <v>4235</v>
      </c>
      <c r="BJ30">
        <v>100</v>
      </c>
      <c r="BK30">
        <v>300</v>
      </c>
      <c r="BL30">
        <v>400</v>
      </c>
      <c r="BM30">
        <v>1E-3</v>
      </c>
      <c r="BN30">
        <v>500</v>
      </c>
      <c r="BO30">
        <v>380</v>
      </c>
      <c r="BP30">
        <v>50</v>
      </c>
      <c r="BQ30">
        <v>400</v>
      </c>
      <c r="BR30">
        <v>400</v>
      </c>
      <c r="BS30">
        <v>600</v>
      </c>
      <c r="BT30">
        <v>500</v>
      </c>
      <c r="BU30">
        <v>400</v>
      </c>
      <c r="BV30">
        <v>400</v>
      </c>
      <c r="BW30">
        <v>680</v>
      </c>
      <c r="BX30">
        <v>15000</v>
      </c>
      <c r="BY30">
        <v>1E-3</v>
      </c>
      <c r="CC30">
        <v>6.0792822108037228E-2</v>
      </c>
    </row>
    <row r="31" spans="1:81" ht="28.5">
      <c r="A31" s="111"/>
      <c r="B31" s="92" t="s">
        <v>102</v>
      </c>
      <c r="C31" s="92" t="s">
        <v>53</v>
      </c>
      <c r="D31">
        <v>1E-3</v>
      </c>
      <c r="E31">
        <v>1E-3</v>
      </c>
      <c r="F31">
        <v>1E-3</v>
      </c>
      <c r="G31">
        <v>1E-3</v>
      </c>
      <c r="H31">
        <v>1E-3</v>
      </c>
      <c r="I31">
        <v>1E-3</v>
      </c>
      <c r="J31">
        <v>1E-3</v>
      </c>
      <c r="K31">
        <v>1E-3</v>
      </c>
      <c r="L31">
        <v>1E-3</v>
      </c>
      <c r="M31">
        <v>1E-3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  <c r="T31">
        <v>1</v>
      </c>
      <c r="U31">
        <v>1</v>
      </c>
      <c r="V31">
        <v>1E-3</v>
      </c>
      <c r="W31">
        <v>1E-3</v>
      </c>
      <c r="X31">
        <v>1</v>
      </c>
      <c r="Y31">
        <v>1</v>
      </c>
      <c r="Z31">
        <v>1E-3</v>
      </c>
      <c r="AA31">
        <v>1E-3</v>
      </c>
      <c r="AB31">
        <v>1E-3</v>
      </c>
      <c r="AC31">
        <v>1</v>
      </c>
      <c r="AD31">
        <v>1E-3</v>
      </c>
      <c r="AE31">
        <v>0</v>
      </c>
      <c r="AF31">
        <v>1</v>
      </c>
      <c r="AG31">
        <v>1E-3</v>
      </c>
      <c r="AH31">
        <v>1E-3</v>
      </c>
      <c r="AI31">
        <v>1E-3</v>
      </c>
      <c r="AJ31">
        <v>1</v>
      </c>
      <c r="AK31">
        <v>1</v>
      </c>
      <c r="AL31">
        <v>1</v>
      </c>
      <c r="AM31">
        <v>1</v>
      </c>
      <c r="AN31">
        <v>1</v>
      </c>
      <c r="AO31">
        <v>1</v>
      </c>
      <c r="AP31">
        <v>1</v>
      </c>
      <c r="AQ31">
        <v>1</v>
      </c>
      <c r="AR31">
        <v>1E-3</v>
      </c>
      <c r="AS31">
        <v>1E-3</v>
      </c>
      <c r="AT31">
        <v>1</v>
      </c>
      <c r="AU31">
        <v>1</v>
      </c>
      <c r="AV31">
        <v>1</v>
      </c>
      <c r="AW31">
        <v>1</v>
      </c>
      <c r="AX31">
        <v>1</v>
      </c>
      <c r="AY31">
        <v>1</v>
      </c>
      <c r="AZ31">
        <v>1</v>
      </c>
      <c r="BA31">
        <v>1E-3</v>
      </c>
      <c r="BB31">
        <v>1</v>
      </c>
      <c r="BC31">
        <v>1E-3</v>
      </c>
      <c r="BD31">
        <v>1E-3</v>
      </c>
      <c r="BE31">
        <v>1</v>
      </c>
      <c r="BF31">
        <v>1E-3</v>
      </c>
      <c r="BG31">
        <v>1</v>
      </c>
      <c r="BH31">
        <v>1</v>
      </c>
      <c r="BI31">
        <v>0</v>
      </c>
      <c r="BJ31">
        <v>1</v>
      </c>
      <c r="BK31">
        <v>1</v>
      </c>
      <c r="BL31">
        <v>1</v>
      </c>
      <c r="BM31">
        <v>1</v>
      </c>
      <c r="BN31">
        <v>1E-3</v>
      </c>
      <c r="BO31">
        <v>1E-3</v>
      </c>
      <c r="BP31">
        <v>1E-3</v>
      </c>
      <c r="BQ31">
        <v>1E-3</v>
      </c>
      <c r="BR31">
        <v>1E-3</v>
      </c>
      <c r="BS31">
        <v>1E-3</v>
      </c>
      <c r="BT31">
        <v>1E-3</v>
      </c>
      <c r="BU31">
        <v>1E-3</v>
      </c>
      <c r="BV31">
        <v>1E-3</v>
      </c>
      <c r="BW31">
        <v>1E-3</v>
      </c>
      <c r="BX31">
        <v>1</v>
      </c>
      <c r="BY31">
        <v>0</v>
      </c>
      <c r="CC31">
        <v>3.4983975960319082E-2</v>
      </c>
    </row>
    <row r="32" spans="1:81" ht="42.75">
      <c r="A32" s="111"/>
      <c r="B32" s="92" t="s">
        <v>103</v>
      </c>
      <c r="C32" s="92" t="s">
        <v>53</v>
      </c>
      <c r="D32">
        <v>1E-3</v>
      </c>
      <c r="E32">
        <v>1E-3</v>
      </c>
      <c r="F32">
        <v>1E-3</v>
      </c>
      <c r="G32">
        <v>1E-3</v>
      </c>
      <c r="H32">
        <v>1E-3</v>
      </c>
      <c r="I32">
        <v>1E-3</v>
      </c>
      <c r="J32">
        <v>1E-3</v>
      </c>
      <c r="K32">
        <v>1E-3</v>
      </c>
      <c r="L32">
        <v>1E-3</v>
      </c>
      <c r="M32">
        <v>1E-3</v>
      </c>
      <c r="N32">
        <v>1E-3</v>
      </c>
      <c r="O32">
        <v>1</v>
      </c>
      <c r="P32">
        <v>1</v>
      </c>
      <c r="Q32">
        <v>1</v>
      </c>
      <c r="R32">
        <v>1</v>
      </c>
      <c r="S32">
        <v>1</v>
      </c>
      <c r="T32">
        <v>1</v>
      </c>
      <c r="U32">
        <v>1</v>
      </c>
      <c r="V32">
        <v>1E-3</v>
      </c>
      <c r="W32">
        <v>1E-3</v>
      </c>
      <c r="X32">
        <v>1</v>
      </c>
      <c r="Y32">
        <v>1E-3</v>
      </c>
      <c r="Z32">
        <v>1E-3</v>
      </c>
      <c r="AA32">
        <v>1E-3</v>
      </c>
      <c r="AB32">
        <v>1E-3</v>
      </c>
      <c r="AC32">
        <v>1E-3</v>
      </c>
      <c r="AD32">
        <v>1E-3</v>
      </c>
      <c r="AE32">
        <v>0</v>
      </c>
      <c r="AF32">
        <v>1E-3</v>
      </c>
      <c r="AG32">
        <v>1E-3</v>
      </c>
      <c r="AH32">
        <v>1E-3</v>
      </c>
      <c r="AI32">
        <v>1</v>
      </c>
      <c r="AJ32">
        <v>1E-3</v>
      </c>
      <c r="AK32">
        <v>1E-3</v>
      </c>
      <c r="AL32">
        <v>1</v>
      </c>
      <c r="AM32">
        <v>1</v>
      </c>
      <c r="AN32">
        <v>1E-3</v>
      </c>
      <c r="AO32">
        <v>1E-3</v>
      </c>
      <c r="AP32">
        <v>1E-3</v>
      </c>
      <c r="AQ32">
        <v>1E-3</v>
      </c>
      <c r="AR32">
        <v>1E-3</v>
      </c>
      <c r="AS32">
        <v>1E-3</v>
      </c>
      <c r="AT32">
        <v>1</v>
      </c>
      <c r="AU32">
        <v>1</v>
      </c>
      <c r="AV32">
        <v>1</v>
      </c>
      <c r="AW32">
        <v>1</v>
      </c>
      <c r="AX32">
        <v>1</v>
      </c>
      <c r="AY32">
        <v>1E-3</v>
      </c>
      <c r="AZ32">
        <v>1E-3</v>
      </c>
      <c r="BA32">
        <v>1E-3</v>
      </c>
      <c r="BB32">
        <v>1E-3</v>
      </c>
      <c r="BC32">
        <v>1E-3</v>
      </c>
      <c r="BD32">
        <v>1</v>
      </c>
      <c r="BE32">
        <v>1E-3</v>
      </c>
      <c r="BF32">
        <v>1E-3</v>
      </c>
      <c r="BG32">
        <v>1E-3</v>
      </c>
      <c r="BH32">
        <v>1E-3</v>
      </c>
      <c r="BI32">
        <v>1E-3</v>
      </c>
      <c r="BJ32">
        <v>1E-3</v>
      </c>
      <c r="BK32">
        <v>1E-3</v>
      </c>
      <c r="BL32">
        <v>1E-3</v>
      </c>
      <c r="BM32">
        <v>1E-3</v>
      </c>
      <c r="BN32">
        <v>1</v>
      </c>
      <c r="BO32">
        <v>1E-3</v>
      </c>
      <c r="BP32">
        <v>1E-3</v>
      </c>
      <c r="BQ32">
        <v>1E-3</v>
      </c>
      <c r="BR32">
        <v>1E-3</v>
      </c>
      <c r="BS32">
        <v>1E-3</v>
      </c>
      <c r="BT32">
        <v>1E-3</v>
      </c>
      <c r="BU32">
        <v>1E-3</v>
      </c>
      <c r="BV32">
        <v>1E-3</v>
      </c>
      <c r="BW32">
        <v>1E-3</v>
      </c>
      <c r="BX32">
        <v>1</v>
      </c>
      <c r="BY32">
        <v>0</v>
      </c>
      <c r="CC32">
        <v>6.6841301444387172E-2</v>
      </c>
    </row>
    <row r="33" spans="1:81" ht="28.5">
      <c r="A33" s="111"/>
      <c r="B33" s="92" t="s">
        <v>104</v>
      </c>
      <c r="C33" s="92" t="s">
        <v>54</v>
      </c>
      <c r="D33">
        <v>2</v>
      </c>
      <c r="E33">
        <v>1</v>
      </c>
      <c r="F33">
        <v>2</v>
      </c>
      <c r="G33">
        <v>2</v>
      </c>
      <c r="H33">
        <v>2</v>
      </c>
      <c r="I33">
        <v>2</v>
      </c>
      <c r="J33">
        <v>2</v>
      </c>
      <c r="K33">
        <v>2</v>
      </c>
      <c r="L33">
        <v>1E-3</v>
      </c>
      <c r="M33">
        <v>2</v>
      </c>
      <c r="N33">
        <v>2</v>
      </c>
      <c r="O33">
        <v>2</v>
      </c>
      <c r="P33">
        <v>1</v>
      </c>
      <c r="Q33">
        <v>1</v>
      </c>
      <c r="R33">
        <v>1</v>
      </c>
      <c r="S33">
        <v>1</v>
      </c>
      <c r="T33">
        <v>1</v>
      </c>
      <c r="U33">
        <v>2</v>
      </c>
      <c r="V33">
        <v>1E-3</v>
      </c>
      <c r="W33">
        <v>1</v>
      </c>
      <c r="X33">
        <v>2</v>
      </c>
      <c r="Y33">
        <v>2</v>
      </c>
      <c r="Z33">
        <v>2</v>
      </c>
      <c r="AA33">
        <v>1E-3</v>
      </c>
      <c r="AB33">
        <v>1</v>
      </c>
      <c r="AC33">
        <v>2</v>
      </c>
      <c r="AD33">
        <v>1</v>
      </c>
      <c r="AE33">
        <v>1</v>
      </c>
      <c r="AF33">
        <v>1</v>
      </c>
      <c r="AG33">
        <v>4</v>
      </c>
      <c r="AH33">
        <v>1</v>
      </c>
      <c r="AI33">
        <v>2</v>
      </c>
      <c r="AJ33">
        <v>2</v>
      </c>
      <c r="AK33">
        <v>2</v>
      </c>
      <c r="AL33">
        <v>4</v>
      </c>
      <c r="AM33">
        <v>1</v>
      </c>
      <c r="AN33">
        <v>2</v>
      </c>
      <c r="AO33">
        <v>1</v>
      </c>
      <c r="AP33">
        <v>2</v>
      </c>
      <c r="AQ33">
        <v>1E-3</v>
      </c>
      <c r="AR33">
        <v>1E-3</v>
      </c>
      <c r="AS33">
        <v>1E-3</v>
      </c>
      <c r="AT33">
        <v>1</v>
      </c>
      <c r="AU33">
        <v>1</v>
      </c>
      <c r="AV33">
        <v>1</v>
      </c>
      <c r="AW33">
        <v>1</v>
      </c>
      <c r="AX33">
        <v>1</v>
      </c>
      <c r="AY33">
        <v>1E-3</v>
      </c>
      <c r="AZ33">
        <v>1E-3</v>
      </c>
      <c r="BA33">
        <v>1E-3</v>
      </c>
      <c r="BB33">
        <v>1E-3</v>
      </c>
      <c r="BC33">
        <v>1E-3</v>
      </c>
      <c r="BD33">
        <v>1</v>
      </c>
      <c r="BE33">
        <v>1E-3</v>
      </c>
      <c r="BF33">
        <v>1E-3</v>
      </c>
      <c r="BG33">
        <v>1E-3</v>
      </c>
      <c r="BH33">
        <v>1</v>
      </c>
      <c r="BI33">
        <v>1</v>
      </c>
      <c r="BJ33">
        <v>1E-3</v>
      </c>
      <c r="BK33">
        <v>1E-3</v>
      </c>
      <c r="BL33">
        <v>1E-3</v>
      </c>
      <c r="BM33">
        <v>1E-3</v>
      </c>
      <c r="BN33">
        <v>4</v>
      </c>
      <c r="BO33">
        <v>1</v>
      </c>
      <c r="BP33">
        <v>1E-3</v>
      </c>
      <c r="BQ33">
        <v>1</v>
      </c>
      <c r="BR33">
        <v>1</v>
      </c>
      <c r="BS33">
        <v>1</v>
      </c>
      <c r="BT33">
        <v>2</v>
      </c>
      <c r="BU33">
        <v>1</v>
      </c>
      <c r="BV33">
        <v>1</v>
      </c>
      <c r="BW33">
        <v>1</v>
      </c>
      <c r="BX33">
        <v>4</v>
      </c>
      <c r="BY33">
        <v>1E-3</v>
      </c>
      <c r="CC33">
        <v>2.0062569889065927E-2</v>
      </c>
    </row>
  </sheetData>
  <mergeCells count="13">
    <mergeCell ref="A28:A33"/>
    <mergeCell ref="BE2:BM2"/>
    <mergeCell ref="BN2:BW2"/>
    <mergeCell ref="A4:A6"/>
    <mergeCell ref="A7:A12"/>
    <mergeCell ref="A13:A17"/>
    <mergeCell ref="A20:A27"/>
    <mergeCell ref="D2:N2"/>
    <mergeCell ref="O2:U2"/>
    <mergeCell ref="V2:W2"/>
    <mergeCell ref="X2:AH2"/>
    <mergeCell ref="AI2:AP2"/>
    <mergeCell ref="AQ2:BD2"/>
  </mergeCells>
  <phoneticPr fontId="1" type="noConversion"/>
  <pageMargins left="0.7" right="0.7" top="0.75" bottom="0.75" header="0.3" footer="0.3"/>
  <legacyDrawing r:id="rId1"/>
  <oleObjects>
    <oleObject progId="Equation.DSMT4" shapeId="11265" r:id="rId2"/>
    <oleObject progId="Equation.DSMT4" shapeId="11266" r:id="rId3"/>
    <oleObject progId="Equation.KSEE3" shapeId="11267" r:id="rId4"/>
  </oleObjects>
</worksheet>
</file>

<file path=xl/worksheets/sheet17.xml><?xml version="1.0" encoding="utf-8"?>
<worksheet xmlns="http://schemas.openxmlformats.org/spreadsheetml/2006/main" xmlns:r="http://schemas.openxmlformats.org/officeDocument/2006/relationships">
  <dimension ref="A1:CB56"/>
  <sheetViews>
    <sheetView topLeftCell="A40" workbookViewId="0">
      <selection activeCell="A43" sqref="A43:A49"/>
    </sheetView>
  </sheetViews>
  <sheetFormatPr defaultRowHeight="13.5"/>
  <cols>
    <col min="2" max="2" width="19.125" customWidth="1"/>
    <col min="4" max="4" width="9" style="81"/>
  </cols>
  <sheetData>
    <row r="1" spans="1:80" s="81" customFormat="1" ht="15" customHeight="1">
      <c r="BX1" s="78"/>
    </row>
    <row r="2" spans="1:80" s="81" customFormat="1">
      <c r="D2" s="107" t="s">
        <v>235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 t="s">
        <v>236</v>
      </c>
      <c r="P2" s="107"/>
      <c r="Q2" s="107"/>
      <c r="R2" s="107"/>
      <c r="S2" s="107"/>
      <c r="T2" s="107"/>
      <c r="U2" s="107"/>
      <c r="V2" s="107" t="s">
        <v>237</v>
      </c>
      <c r="W2" s="107"/>
      <c r="X2" s="107" t="s">
        <v>238</v>
      </c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 t="s">
        <v>239</v>
      </c>
      <c r="AJ2" s="107"/>
      <c r="AK2" s="107"/>
      <c r="AL2" s="107"/>
      <c r="AM2" s="107"/>
      <c r="AN2" s="107"/>
      <c r="AO2" s="107"/>
      <c r="AP2" s="107"/>
      <c r="AQ2" s="107" t="s">
        <v>240</v>
      </c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 t="s">
        <v>241</v>
      </c>
      <c r="BF2" s="107"/>
      <c r="BG2" s="107"/>
      <c r="BH2" s="107"/>
      <c r="BI2" s="107"/>
      <c r="BJ2" s="107"/>
      <c r="BK2" s="107"/>
      <c r="BL2" s="107"/>
      <c r="BM2" s="107"/>
      <c r="BN2" s="107" t="s">
        <v>242</v>
      </c>
      <c r="BO2" s="107"/>
      <c r="BP2" s="107"/>
      <c r="BQ2" s="107"/>
      <c r="BR2" s="107"/>
      <c r="BS2" s="107"/>
      <c r="BT2" s="107"/>
      <c r="BU2" s="107"/>
      <c r="BV2" s="107"/>
      <c r="BW2" s="107"/>
      <c r="BX2" s="78"/>
    </row>
    <row r="3" spans="1:80" s="81" customFormat="1" ht="16.5">
      <c r="A3" s="91" t="s">
        <v>48</v>
      </c>
      <c r="B3" s="91" t="s">
        <v>49</v>
      </c>
      <c r="C3" s="91" t="s">
        <v>50</v>
      </c>
      <c r="D3" s="81" t="s">
        <v>112</v>
      </c>
      <c r="E3" s="81" t="s">
        <v>113</v>
      </c>
      <c r="F3" s="81" t="s">
        <v>114</v>
      </c>
      <c r="G3" s="81" t="s">
        <v>115</v>
      </c>
      <c r="H3" s="81" t="s">
        <v>116</v>
      </c>
      <c r="I3" s="81" t="s">
        <v>117</v>
      </c>
      <c r="J3" s="81" t="s">
        <v>118</v>
      </c>
      <c r="K3" s="81" t="s">
        <v>119</v>
      </c>
      <c r="L3" s="81" t="s">
        <v>120</v>
      </c>
      <c r="M3" s="81" t="s">
        <v>121</v>
      </c>
      <c r="N3" s="81" t="s">
        <v>122</v>
      </c>
      <c r="O3" s="81" t="s">
        <v>123</v>
      </c>
      <c r="P3" s="81" t="s">
        <v>124</v>
      </c>
      <c r="Q3" s="81" t="s">
        <v>125</v>
      </c>
      <c r="R3" s="81" t="s">
        <v>126</v>
      </c>
      <c r="S3" s="81" t="s">
        <v>127</v>
      </c>
      <c r="T3" s="81" t="s">
        <v>128</v>
      </c>
      <c r="U3" s="81" t="s">
        <v>129</v>
      </c>
      <c r="V3" s="81" t="s">
        <v>130</v>
      </c>
      <c r="W3" s="81" t="s">
        <v>131</v>
      </c>
      <c r="X3" s="81" t="s">
        <v>132</v>
      </c>
      <c r="Y3" s="81" t="s">
        <v>133</v>
      </c>
      <c r="Z3" s="81" t="s">
        <v>134</v>
      </c>
      <c r="AA3" s="81" t="s">
        <v>135</v>
      </c>
      <c r="AB3" s="81" t="s">
        <v>136</v>
      </c>
      <c r="AC3" s="81" t="s">
        <v>137</v>
      </c>
      <c r="AD3" s="81" t="s">
        <v>138</v>
      </c>
      <c r="AE3" s="81" t="s">
        <v>139</v>
      </c>
      <c r="AF3" s="81" t="s">
        <v>140</v>
      </c>
      <c r="AG3" s="81" t="s">
        <v>141</v>
      </c>
      <c r="AH3" s="81" t="s">
        <v>142</v>
      </c>
      <c r="AI3" s="81" t="s">
        <v>143</v>
      </c>
      <c r="AJ3" s="81" t="s">
        <v>144</v>
      </c>
      <c r="AK3" s="81" t="s">
        <v>145</v>
      </c>
      <c r="AL3" s="81" t="s">
        <v>146</v>
      </c>
      <c r="AM3" s="81" t="s">
        <v>147</v>
      </c>
      <c r="AN3" s="81" t="s">
        <v>148</v>
      </c>
      <c r="AO3" s="81" t="s">
        <v>143</v>
      </c>
      <c r="AP3" s="81" t="s">
        <v>149</v>
      </c>
      <c r="AQ3" s="81" t="s">
        <v>150</v>
      </c>
      <c r="AR3" s="81" t="s">
        <v>151</v>
      </c>
      <c r="AS3" s="81" t="s">
        <v>152</v>
      </c>
      <c r="AT3" s="81" t="s">
        <v>153</v>
      </c>
      <c r="AU3" s="81" t="s">
        <v>154</v>
      </c>
      <c r="AV3" s="81" t="s">
        <v>155</v>
      </c>
      <c r="AW3" s="81" t="s">
        <v>156</v>
      </c>
      <c r="AX3" s="81" t="s">
        <v>157</v>
      </c>
      <c r="AY3" s="81" t="s">
        <v>158</v>
      </c>
      <c r="AZ3" s="81" t="s">
        <v>159</v>
      </c>
      <c r="BA3" s="81" t="s">
        <v>160</v>
      </c>
      <c r="BB3" s="81" t="s">
        <v>145</v>
      </c>
      <c r="BC3" s="81" t="s">
        <v>161</v>
      </c>
      <c r="BD3" s="81" t="s">
        <v>162</v>
      </c>
      <c r="BE3" s="81" t="s">
        <v>163</v>
      </c>
      <c r="BF3" s="81" t="s">
        <v>164</v>
      </c>
      <c r="BG3" s="81" t="s">
        <v>165</v>
      </c>
      <c r="BH3" s="81" t="s">
        <v>166</v>
      </c>
      <c r="BI3" s="81" t="s">
        <v>167</v>
      </c>
      <c r="BJ3" s="81" t="s">
        <v>168</v>
      </c>
      <c r="BK3" s="81" t="s">
        <v>169</v>
      </c>
      <c r="BL3" s="81" t="s">
        <v>170</v>
      </c>
      <c r="BM3" s="81" t="s">
        <v>171</v>
      </c>
      <c r="BN3" s="81" t="s">
        <v>172</v>
      </c>
      <c r="BO3" s="81" t="s">
        <v>173</v>
      </c>
      <c r="BP3" s="81" t="s">
        <v>174</v>
      </c>
      <c r="BQ3" s="81" t="s">
        <v>145</v>
      </c>
      <c r="BR3" s="81" t="s">
        <v>175</v>
      </c>
      <c r="BS3" s="81" t="s">
        <v>176</v>
      </c>
      <c r="BT3" s="81" t="s">
        <v>177</v>
      </c>
      <c r="BU3" s="81" t="s">
        <v>178</v>
      </c>
      <c r="BV3" s="81" t="s">
        <v>179</v>
      </c>
      <c r="BW3" s="81" t="s">
        <v>180</v>
      </c>
      <c r="BX3" s="78"/>
      <c r="BY3" s="81" t="s">
        <v>243</v>
      </c>
    </row>
    <row r="4" spans="1:80" ht="28.5">
      <c r="A4" s="111" t="s">
        <v>106</v>
      </c>
      <c r="B4" s="92" t="s">
        <v>58</v>
      </c>
      <c r="C4" s="93" t="s">
        <v>54</v>
      </c>
      <c r="D4" s="81">
        <v>9.3399682471562899E-4</v>
      </c>
      <c r="E4" s="81">
        <v>0.33355570380253502</v>
      </c>
      <c r="F4" s="81">
        <v>1</v>
      </c>
      <c r="G4" s="81">
        <v>1</v>
      </c>
      <c r="H4" s="81">
        <v>1</v>
      </c>
      <c r="I4" s="81">
        <v>1</v>
      </c>
      <c r="J4" s="81">
        <v>1</v>
      </c>
      <c r="K4" s="81">
        <v>1</v>
      </c>
      <c r="L4" s="81">
        <v>1</v>
      </c>
      <c r="M4" s="81">
        <v>1</v>
      </c>
      <c r="N4" s="81">
        <v>1</v>
      </c>
      <c r="O4" s="81">
        <v>1</v>
      </c>
      <c r="P4" s="81">
        <v>1</v>
      </c>
      <c r="Q4" s="81">
        <v>1</v>
      </c>
      <c r="R4" s="81">
        <v>1</v>
      </c>
      <c r="S4" s="81">
        <v>1</v>
      </c>
      <c r="T4" s="81">
        <v>1</v>
      </c>
      <c r="U4" s="81">
        <v>1</v>
      </c>
      <c r="V4" s="81">
        <v>1</v>
      </c>
      <c r="W4" s="81">
        <v>1</v>
      </c>
      <c r="X4" s="81">
        <v>1</v>
      </c>
      <c r="Y4" s="81">
        <v>1</v>
      </c>
      <c r="Z4" s="81">
        <v>1</v>
      </c>
      <c r="AA4" s="81">
        <v>1</v>
      </c>
      <c r="AB4" s="81">
        <v>0.33355570380253502</v>
      </c>
      <c r="AC4" s="81">
        <v>0.33340742387197153</v>
      </c>
      <c r="AD4" s="81">
        <v>1</v>
      </c>
      <c r="AE4" s="81">
        <v>1</v>
      </c>
      <c r="AF4" s="81">
        <v>1</v>
      </c>
      <c r="AG4" s="81">
        <v>1</v>
      </c>
      <c r="AH4" s="81">
        <v>1</v>
      </c>
      <c r="AI4" s="81">
        <v>1</v>
      </c>
      <c r="AJ4" s="81">
        <v>1</v>
      </c>
      <c r="AK4" s="81">
        <v>1</v>
      </c>
      <c r="AL4" s="81">
        <v>1</v>
      </c>
      <c r="AM4" s="81">
        <v>1</v>
      </c>
      <c r="AN4" s="81">
        <v>1</v>
      </c>
      <c r="AO4" s="81">
        <v>1</v>
      </c>
      <c r="AP4" s="81">
        <v>1</v>
      </c>
      <c r="AQ4" s="81">
        <v>0.33355570380253502</v>
      </c>
      <c r="AR4" s="81">
        <v>1</v>
      </c>
      <c r="AS4" s="81">
        <v>1</v>
      </c>
      <c r="AT4" s="81">
        <v>1</v>
      </c>
      <c r="AU4" s="81">
        <v>1</v>
      </c>
      <c r="AV4" s="81">
        <v>1</v>
      </c>
      <c r="AW4" s="81">
        <v>1</v>
      </c>
      <c r="AX4" s="81">
        <v>1</v>
      </c>
      <c r="AY4" s="81">
        <v>1</v>
      </c>
      <c r="AZ4" s="81">
        <v>1</v>
      </c>
      <c r="BA4" s="81">
        <v>1</v>
      </c>
      <c r="BB4" s="81">
        <v>1</v>
      </c>
      <c r="BC4" s="81">
        <v>1</v>
      </c>
      <c r="BD4" s="81">
        <v>1</v>
      </c>
      <c r="BE4" s="81">
        <v>1</v>
      </c>
      <c r="BF4" s="81">
        <v>1</v>
      </c>
      <c r="BG4" s="81">
        <v>0.33355570380253502</v>
      </c>
      <c r="BH4" s="81">
        <v>1</v>
      </c>
      <c r="BI4" s="81">
        <v>0.33355570380253502</v>
      </c>
      <c r="BJ4" s="81">
        <v>1</v>
      </c>
      <c r="BK4" s="81">
        <v>1</v>
      </c>
      <c r="BL4" s="81">
        <v>1</v>
      </c>
      <c r="BM4" s="81">
        <v>1</v>
      </c>
      <c r="BN4" s="81">
        <v>1</v>
      </c>
      <c r="BO4" s="81">
        <v>1</v>
      </c>
      <c r="BP4" s="81">
        <v>1</v>
      </c>
      <c r="BQ4" s="81">
        <v>1</v>
      </c>
      <c r="BR4" s="81">
        <v>1</v>
      </c>
      <c r="BS4" s="81">
        <v>1</v>
      </c>
      <c r="BT4" s="81">
        <v>1</v>
      </c>
      <c r="BU4" s="81">
        <v>1</v>
      </c>
      <c r="BV4" s="81">
        <v>1</v>
      </c>
      <c r="BW4" s="81">
        <v>1</v>
      </c>
      <c r="BX4" s="81">
        <v>0.33355570380253502</v>
      </c>
      <c r="BY4" s="81"/>
      <c r="BZ4" s="81"/>
      <c r="CA4" s="81">
        <v>9.3399682471562899E-4</v>
      </c>
      <c r="CB4" s="81"/>
    </row>
    <row r="5" spans="1:80" ht="28.5">
      <c r="A5" s="111"/>
      <c r="B5" s="92" t="s">
        <v>59</v>
      </c>
      <c r="C5" s="92" t="s">
        <v>54</v>
      </c>
      <c r="D5" s="81">
        <v>1.3204872556697189E-3</v>
      </c>
      <c r="E5" s="81">
        <v>1</v>
      </c>
      <c r="F5" s="81">
        <v>1</v>
      </c>
      <c r="G5" s="81">
        <v>1</v>
      </c>
      <c r="H5" s="81">
        <v>1</v>
      </c>
      <c r="I5" s="81">
        <v>1</v>
      </c>
      <c r="J5" s="81">
        <v>1</v>
      </c>
      <c r="K5" s="81">
        <v>1</v>
      </c>
      <c r="L5" s="81">
        <v>1</v>
      </c>
      <c r="M5" s="81">
        <v>1</v>
      </c>
      <c r="N5" s="81">
        <v>1</v>
      </c>
      <c r="O5" s="81">
        <v>1</v>
      </c>
      <c r="P5" s="81">
        <v>1</v>
      </c>
      <c r="Q5" s="81">
        <v>0.33355570380253502</v>
      </c>
      <c r="R5" s="81">
        <v>1</v>
      </c>
      <c r="S5" s="81">
        <v>0.33355570380253502</v>
      </c>
      <c r="T5" s="81">
        <v>1</v>
      </c>
      <c r="U5" s="81">
        <v>1</v>
      </c>
      <c r="V5" s="81">
        <v>0.33344448149383127</v>
      </c>
      <c r="W5" s="81">
        <v>1</v>
      </c>
      <c r="X5" s="81">
        <v>0.33355570380253502</v>
      </c>
      <c r="Y5" s="81">
        <v>1</v>
      </c>
      <c r="Z5" s="81">
        <v>1</v>
      </c>
      <c r="AA5" s="81">
        <v>1</v>
      </c>
      <c r="AB5" s="81">
        <v>1</v>
      </c>
      <c r="AC5" s="81">
        <v>1</v>
      </c>
      <c r="AD5" s="81">
        <v>0.33355570380253502</v>
      </c>
      <c r="AE5" s="81">
        <v>1</v>
      </c>
      <c r="AF5" s="81">
        <v>0.33344448149383127</v>
      </c>
      <c r="AG5" s="81">
        <v>1</v>
      </c>
      <c r="AH5" s="81">
        <v>0.33355570380253502</v>
      </c>
      <c r="AI5" s="81">
        <v>1</v>
      </c>
      <c r="AJ5" s="81">
        <v>1</v>
      </c>
      <c r="AK5" s="81">
        <v>1</v>
      </c>
      <c r="AL5" s="81">
        <v>0.33337778370449395</v>
      </c>
      <c r="AM5" s="81">
        <v>1</v>
      </c>
      <c r="AN5" s="81">
        <v>1</v>
      </c>
      <c r="AO5" s="81">
        <v>0.333370374486054</v>
      </c>
      <c r="AP5" s="81">
        <v>0.33344448149383127</v>
      </c>
      <c r="AQ5" s="81">
        <v>1</v>
      </c>
      <c r="AR5" s="81">
        <v>1</v>
      </c>
      <c r="AS5" s="81">
        <v>1</v>
      </c>
      <c r="AT5" s="81">
        <v>1</v>
      </c>
      <c r="AU5" s="81">
        <v>1</v>
      </c>
      <c r="AV5" s="81">
        <v>1</v>
      </c>
      <c r="AW5" s="81">
        <v>1</v>
      </c>
      <c r="AX5" s="81">
        <v>1</v>
      </c>
      <c r="AY5" s="81">
        <v>1</v>
      </c>
      <c r="AZ5" s="81">
        <v>1</v>
      </c>
      <c r="BA5" s="81">
        <v>1</v>
      </c>
      <c r="BB5" s="81">
        <v>1</v>
      </c>
      <c r="BC5" s="81">
        <v>1</v>
      </c>
      <c r="BD5" s="81">
        <v>1</v>
      </c>
      <c r="BE5" s="81">
        <v>1</v>
      </c>
      <c r="BF5" s="81">
        <v>1</v>
      </c>
      <c r="BG5" s="81">
        <v>1</v>
      </c>
      <c r="BH5" s="81">
        <v>0.33355570380253502</v>
      </c>
      <c r="BI5" s="81">
        <v>0.33344448149383127</v>
      </c>
      <c r="BJ5" s="81">
        <v>1</v>
      </c>
      <c r="BK5" s="81">
        <v>0.33355570380253502</v>
      </c>
      <c r="BL5" s="81">
        <v>0.33355570380253502</v>
      </c>
      <c r="BM5" s="81">
        <v>1</v>
      </c>
      <c r="BN5" s="81">
        <v>0.33344448149383127</v>
      </c>
      <c r="BO5" s="81">
        <v>1</v>
      </c>
      <c r="BP5" s="81">
        <v>1</v>
      </c>
      <c r="BQ5" s="81">
        <v>1</v>
      </c>
      <c r="BR5" s="81">
        <v>1</v>
      </c>
      <c r="BS5" s="81">
        <v>0.33355570380253502</v>
      </c>
      <c r="BT5" s="81">
        <v>1</v>
      </c>
      <c r="BU5" s="81">
        <v>1</v>
      </c>
      <c r="BV5" s="81">
        <v>1</v>
      </c>
      <c r="BW5" s="81">
        <v>1</v>
      </c>
      <c r="BX5" s="81">
        <v>1</v>
      </c>
      <c r="BY5" s="81"/>
      <c r="BZ5" s="81"/>
      <c r="CA5" s="81">
        <v>1.3204872556697189E-3</v>
      </c>
      <c r="CB5" s="81"/>
    </row>
    <row r="6" spans="1:80" ht="42.75">
      <c r="A6" s="111"/>
      <c r="B6" s="92" t="s">
        <v>60</v>
      </c>
      <c r="C6" s="92" t="s">
        <v>52</v>
      </c>
      <c r="D6" s="81">
        <v>3.0392384520203887E-3</v>
      </c>
      <c r="E6" s="81">
        <v>1</v>
      </c>
      <c r="F6" s="81">
        <v>1</v>
      </c>
      <c r="G6" s="81">
        <v>1</v>
      </c>
      <c r="H6" s="81">
        <v>1</v>
      </c>
      <c r="I6" s="81">
        <v>1</v>
      </c>
      <c r="J6" s="81">
        <v>1</v>
      </c>
      <c r="K6" s="81">
        <v>1</v>
      </c>
      <c r="L6" s="81">
        <v>1</v>
      </c>
      <c r="M6" s="81">
        <v>1</v>
      </c>
      <c r="N6" s="81">
        <v>1</v>
      </c>
      <c r="O6" s="81">
        <v>1</v>
      </c>
      <c r="P6" s="81">
        <v>1</v>
      </c>
      <c r="Q6" s="81">
        <v>1</v>
      </c>
      <c r="R6" s="81">
        <v>1</v>
      </c>
      <c r="S6" s="81">
        <v>0.5</v>
      </c>
      <c r="T6" s="81">
        <v>1</v>
      </c>
      <c r="U6" s="81">
        <v>1</v>
      </c>
      <c r="V6" s="81">
        <v>0.5</v>
      </c>
      <c r="W6" s="81">
        <v>1</v>
      </c>
      <c r="X6" s="81">
        <v>1</v>
      </c>
      <c r="Y6" s="81">
        <v>0.42857142857142855</v>
      </c>
      <c r="Z6" s="81">
        <v>1</v>
      </c>
      <c r="AA6" s="81">
        <v>1</v>
      </c>
      <c r="AB6" s="81">
        <v>0.42857142857142855</v>
      </c>
      <c r="AC6" s="81">
        <v>0.42857142857142855</v>
      </c>
      <c r="AD6" s="81">
        <v>1</v>
      </c>
      <c r="AE6" s="81">
        <v>0.5</v>
      </c>
      <c r="AF6" s="81">
        <v>1</v>
      </c>
      <c r="AG6" s="81">
        <v>0.5</v>
      </c>
      <c r="AH6" s="81">
        <v>0.5</v>
      </c>
      <c r="AI6" s="81">
        <v>1</v>
      </c>
      <c r="AJ6" s="81">
        <v>0.5</v>
      </c>
      <c r="AK6" s="81">
        <v>1</v>
      </c>
      <c r="AL6" s="81">
        <v>0.5</v>
      </c>
      <c r="AM6" s="81">
        <v>1</v>
      </c>
      <c r="AN6" s="81">
        <v>0.5</v>
      </c>
      <c r="AO6" s="81">
        <v>1</v>
      </c>
      <c r="AP6" s="81">
        <v>0.42857142857142855</v>
      </c>
      <c r="AQ6" s="81">
        <v>1</v>
      </c>
      <c r="AR6" s="81">
        <v>0.5</v>
      </c>
      <c r="AS6" s="81">
        <v>0.5</v>
      </c>
      <c r="AT6" s="81">
        <v>0.5</v>
      </c>
      <c r="AU6" s="81">
        <v>0.5</v>
      </c>
      <c r="AV6" s="81">
        <v>0.5</v>
      </c>
      <c r="AW6" s="81">
        <v>0.5</v>
      </c>
      <c r="AX6" s="81">
        <v>0.42857142857142855</v>
      </c>
      <c r="AY6" s="81">
        <v>0.42857142857142855</v>
      </c>
      <c r="AZ6" s="81">
        <v>0.5</v>
      </c>
      <c r="BA6" s="81">
        <v>0.5</v>
      </c>
      <c r="BB6" s="81">
        <v>0.5</v>
      </c>
      <c r="BC6" s="81">
        <v>0.42857142857142855</v>
      </c>
      <c r="BD6" s="81">
        <v>0.5</v>
      </c>
      <c r="BE6" s="81">
        <v>0.5</v>
      </c>
      <c r="BF6" s="81">
        <v>1</v>
      </c>
      <c r="BG6" s="81">
        <v>0.5</v>
      </c>
      <c r="BH6" s="81">
        <v>1</v>
      </c>
      <c r="BI6" s="81">
        <v>0.5</v>
      </c>
      <c r="BJ6" s="81">
        <v>1</v>
      </c>
      <c r="BK6" s="81">
        <v>0.5</v>
      </c>
      <c r="BL6" s="81">
        <v>0.42857142857142855</v>
      </c>
      <c r="BM6" s="81">
        <v>1</v>
      </c>
      <c r="BN6" s="81">
        <v>0.5</v>
      </c>
      <c r="BO6" s="81">
        <v>1</v>
      </c>
      <c r="BP6" s="81">
        <v>1</v>
      </c>
      <c r="BQ6" s="81">
        <v>1</v>
      </c>
      <c r="BR6" s="81">
        <v>0.4</v>
      </c>
      <c r="BS6" s="81">
        <v>0.5</v>
      </c>
      <c r="BT6" s="81">
        <v>1</v>
      </c>
      <c r="BU6" s="81">
        <v>1</v>
      </c>
      <c r="BV6" s="81">
        <v>1</v>
      </c>
      <c r="BW6" s="81">
        <v>1</v>
      </c>
      <c r="BX6" s="81">
        <v>0.42857142857142855</v>
      </c>
      <c r="BY6" s="81"/>
      <c r="BZ6" s="81"/>
      <c r="CA6" s="81">
        <v>3.0392384520203887E-3</v>
      </c>
      <c r="CB6" s="81"/>
    </row>
    <row r="7" spans="1:80" s="81" customFormat="1">
      <c r="A7" s="94"/>
      <c r="B7" s="94"/>
      <c r="C7" s="94" t="s">
        <v>45</v>
      </c>
      <c r="D7" s="81">
        <f>SUM(D4:D6)</f>
        <v>5.2937225324057365E-3</v>
      </c>
    </row>
    <row r="8" spans="1:80" s="81" customFormat="1">
      <c r="A8" s="94"/>
      <c r="B8" s="94"/>
      <c r="C8" s="94" t="s">
        <v>254</v>
      </c>
      <c r="E8" s="81">
        <f t="shared" ref="E8:BQ8" si="0">SUM(E4*0.000934+E5*0.00132+E6*0.003039)/0.005294</f>
        <v>0.88223291034219253</v>
      </c>
      <c r="F8" s="81">
        <f t="shared" si="0"/>
        <v>0.99981110691348696</v>
      </c>
      <c r="G8" s="81">
        <f t="shared" si="0"/>
        <v>0.99981110691348696</v>
      </c>
      <c r="H8" s="81">
        <f t="shared" si="0"/>
        <v>0.99981110691348696</v>
      </c>
      <c r="I8" s="81">
        <f t="shared" si="0"/>
        <v>0.99981110691348696</v>
      </c>
      <c r="J8" s="81">
        <f t="shared" si="0"/>
        <v>0.99981110691348696</v>
      </c>
      <c r="K8" s="81">
        <f t="shared" si="0"/>
        <v>0.99981110691348696</v>
      </c>
      <c r="L8" s="81">
        <f t="shared" si="0"/>
        <v>0.99981110691348696</v>
      </c>
      <c r="M8" s="81">
        <f t="shared" si="0"/>
        <v>0.99981110691348696</v>
      </c>
      <c r="N8" s="81">
        <f t="shared" si="0"/>
        <v>0.99981110691348696</v>
      </c>
      <c r="O8" s="81">
        <f t="shared" si="0"/>
        <v>0.99981110691348696</v>
      </c>
      <c r="P8" s="81">
        <f t="shared" si="0"/>
        <v>0.99981110691348696</v>
      </c>
      <c r="Q8" s="81">
        <f t="shared" si="0"/>
        <v>0.83364063638446284</v>
      </c>
      <c r="R8" s="81">
        <f t="shared" si="0"/>
        <v>0.99981110691348696</v>
      </c>
      <c r="S8" s="81">
        <f t="shared" si="0"/>
        <v>0.54661759142790822</v>
      </c>
      <c r="T8" s="81">
        <f t="shared" si="0"/>
        <v>0.99981110691348696</v>
      </c>
      <c r="U8" s="81">
        <f t="shared" si="0"/>
        <v>0.99981110691348696</v>
      </c>
      <c r="V8" s="81">
        <f t="shared" si="0"/>
        <v>0.54658985938267046</v>
      </c>
      <c r="W8" s="81">
        <f t="shared" si="0"/>
        <v>0.99981110691348696</v>
      </c>
      <c r="X8" s="81">
        <f t="shared" si="0"/>
        <v>0.83364063638446284</v>
      </c>
      <c r="Y8" s="81">
        <f t="shared" si="0"/>
        <v>0.67178476982028168</v>
      </c>
      <c r="Z8" s="81">
        <f t="shared" si="0"/>
        <v>0.99981110691348696</v>
      </c>
      <c r="AA8" s="81">
        <f t="shared" si="0"/>
        <v>0.99981110691348696</v>
      </c>
      <c r="AB8" s="81">
        <f t="shared" si="0"/>
        <v>0.55420657324898737</v>
      </c>
      <c r="AC8" s="81">
        <f t="shared" si="0"/>
        <v>0.55418041279278296</v>
      </c>
      <c r="AD8" s="81">
        <f t="shared" si="0"/>
        <v>0.83364063638446284</v>
      </c>
      <c r="AE8" s="81">
        <f t="shared" si="0"/>
        <v>0.71278806195693234</v>
      </c>
      <c r="AF8" s="81">
        <f t="shared" si="0"/>
        <v>0.83361290433922508</v>
      </c>
      <c r="AG8" s="81">
        <f t="shared" si="0"/>
        <v>0.71278806195693234</v>
      </c>
      <c r="AH8" s="81">
        <f t="shared" si="0"/>
        <v>0.54661759142790822</v>
      </c>
      <c r="AI8" s="81">
        <f t="shared" si="0"/>
        <v>0.99981110691348696</v>
      </c>
      <c r="AJ8" s="81">
        <f t="shared" si="0"/>
        <v>0.71278806195693234</v>
      </c>
      <c r="AK8" s="81">
        <f t="shared" si="0"/>
        <v>0.99981110691348696</v>
      </c>
      <c r="AL8" s="81">
        <f t="shared" si="0"/>
        <v>0.54657322903096561</v>
      </c>
      <c r="AM8" s="81">
        <f t="shared" si="0"/>
        <v>0.99981110691348696</v>
      </c>
      <c r="AN8" s="81">
        <f t="shared" si="0"/>
        <v>0.71278806195693234</v>
      </c>
      <c r="AO8" s="81">
        <f t="shared" si="0"/>
        <v>0.83359442658133576</v>
      </c>
      <c r="AP8" s="81">
        <f t="shared" si="0"/>
        <v>0.5055865672460198</v>
      </c>
      <c r="AQ8" s="81">
        <f t="shared" si="0"/>
        <v>0.88223291034219253</v>
      </c>
      <c r="AR8" s="81">
        <f t="shared" si="0"/>
        <v>0.71278806195693234</v>
      </c>
      <c r="AS8" s="81">
        <f t="shared" si="0"/>
        <v>0.71278806195693234</v>
      </c>
      <c r="AT8" s="81">
        <f t="shared" si="0"/>
        <v>0.71278806195693234</v>
      </c>
      <c r="AU8" s="81">
        <f t="shared" si="0"/>
        <v>0.71278806195693234</v>
      </c>
      <c r="AV8" s="81">
        <f t="shared" si="0"/>
        <v>0.71278806195693234</v>
      </c>
      <c r="AW8" s="81">
        <f t="shared" si="0"/>
        <v>0.71278806195693234</v>
      </c>
      <c r="AX8" s="81">
        <f t="shared" si="0"/>
        <v>0.67178476982028168</v>
      </c>
      <c r="AY8" s="81">
        <f t="shared" si="0"/>
        <v>0.67178476982028168</v>
      </c>
      <c r="AZ8" s="81">
        <f t="shared" si="0"/>
        <v>0.71278806195693234</v>
      </c>
      <c r="BA8" s="81">
        <f t="shared" si="0"/>
        <v>0.71278806195693234</v>
      </c>
      <c r="BB8" s="81">
        <f t="shared" si="0"/>
        <v>0.71278806195693234</v>
      </c>
      <c r="BC8" s="81">
        <f t="shared" si="0"/>
        <v>0.67178476982028168</v>
      </c>
      <c r="BD8" s="81">
        <f t="shared" si="0"/>
        <v>0.71278806195693234</v>
      </c>
      <c r="BE8" s="81">
        <f t="shared" si="0"/>
        <v>0.71278806195693234</v>
      </c>
      <c r="BF8" s="81">
        <f t="shared" si="0"/>
        <v>0.99981110691348696</v>
      </c>
      <c r="BG8" s="81">
        <f t="shared" si="0"/>
        <v>0.59520986538563792</v>
      </c>
      <c r="BH8" s="81">
        <f t="shared" si="0"/>
        <v>0.83364063638446284</v>
      </c>
      <c r="BI8" s="81">
        <f t="shared" si="0"/>
        <v>0.42901166281137609</v>
      </c>
      <c r="BJ8" s="81">
        <f t="shared" si="0"/>
        <v>0.99981110691348696</v>
      </c>
      <c r="BK8" s="81">
        <f t="shared" si="0"/>
        <v>0.54661759142790822</v>
      </c>
      <c r="BL8" s="81">
        <f t="shared" si="0"/>
        <v>0.50561429929125756</v>
      </c>
      <c r="BM8" s="81">
        <f t="shared" si="0"/>
        <v>0.99981110691348696</v>
      </c>
      <c r="BN8" s="81">
        <f t="shared" si="0"/>
        <v>0.54658985938267046</v>
      </c>
      <c r="BO8" s="81">
        <f t="shared" si="0"/>
        <v>0.99981110691348696</v>
      </c>
      <c r="BP8" s="81">
        <f t="shared" si="0"/>
        <v>0.99981110691348696</v>
      </c>
      <c r="BQ8" s="81">
        <f t="shared" si="0"/>
        <v>0.99981110691348696</v>
      </c>
      <c r="BR8" s="81">
        <f t="shared" ref="BR8:BX8" si="1">SUM(BR4*0.000934+BR5*0.00132+BR6*0.003039)/0.005294</f>
        <v>0.65538345296562139</v>
      </c>
      <c r="BS8" s="81">
        <f t="shared" si="1"/>
        <v>0.54661759142790822</v>
      </c>
      <c r="BT8" s="81">
        <f t="shared" si="1"/>
        <v>0.99981110691348696</v>
      </c>
      <c r="BU8" s="81">
        <f t="shared" si="1"/>
        <v>0.99981110691348696</v>
      </c>
      <c r="BV8" s="81">
        <f t="shared" si="1"/>
        <v>0.99981110691348696</v>
      </c>
      <c r="BW8" s="81">
        <f t="shared" si="1"/>
        <v>0.99981110691348696</v>
      </c>
      <c r="BX8" s="81">
        <f t="shared" si="1"/>
        <v>0.55420657324898737</v>
      </c>
      <c r="BY8" s="81">
        <f>MAX(E8:BX8)</f>
        <v>0.99981110691348696</v>
      </c>
      <c r="BZ8" s="81">
        <f>MIN(E8:BX8)</f>
        <v>0.42901166281137609</v>
      </c>
    </row>
    <row r="9" spans="1:80" s="81" customFormat="1">
      <c r="A9" s="94"/>
      <c r="B9" s="94"/>
      <c r="C9" s="94"/>
    </row>
    <row r="10" spans="1:80" ht="42.75">
      <c r="A10" s="111" t="s">
        <v>105</v>
      </c>
      <c r="B10" s="92" t="s">
        <v>61</v>
      </c>
      <c r="C10" s="92" t="s">
        <v>53</v>
      </c>
      <c r="D10" s="81">
        <v>4.4592935317671577E-2</v>
      </c>
      <c r="E10" s="81">
        <v>1</v>
      </c>
      <c r="F10" s="81">
        <v>1</v>
      </c>
      <c r="G10" s="81">
        <v>1</v>
      </c>
      <c r="H10" s="81">
        <v>1</v>
      </c>
      <c r="I10" s="81">
        <v>1</v>
      </c>
      <c r="J10" s="81">
        <v>0.33355570380253502</v>
      </c>
      <c r="K10" s="81">
        <v>0.33355570380253502</v>
      </c>
      <c r="L10" s="81">
        <v>1</v>
      </c>
      <c r="M10" s="81">
        <v>1</v>
      </c>
      <c r="N10" s="81">
        <v>1</v>
      </c>
      <c r="O10" s="81">
        <v>1</v>
      </c>
      <c r="P10" s="81">
        <v>0.33355570380253502</v>
      </c>
      <c r="Q10" s="81">
        <v>0.33355570380253502</v>
      </c>
      <c r="R10" s="81">
        <v>0.33355570380253502</v>
      </c>
      <c r="S10" s="81">
        <v>0.33355570380253502</v>
      </c>
      <c r="T10" s="81">
        <v>0.33355570380253502</v>
      </c>
      <c r="U10" s="81">
        <v>0.33355570380253502</v>
      </c>
      <c r="V10" s="81">
        <v>0.33355570380253502</v>
      </c>
      <c r="W10" s="81">
        <v>0.33355570380253502</v>
      </c>
      <c r="X10" s="81">
        <v>0.33355570380253502</v>
      </c>
      <c r="Y10" s="81">
        <v>1</v>
      </c>
      <c r="Z10" s="81">
        <v>1</v>
      </c>
      <c r="AA10" s="81">
        <v>0.33355570380253502</v>
      </c>
      <c r="AB10" s="81">
        <v>1</v>
      </c>
      <c r="AC10" s="81">
        <v>1</v>
      </c>
      <c r="AD10" s="81">
        <v>1</v>
      </c>
      <c r="AE10" s="81">
        <v>1</v>
      </c>
      <c r="AF10" s="81">
        <v>1</v>
      </c>
      <c r="AG10" s="81">
        <v>0.33355570380253502</v>
      </c>
      <c r="AH10" s="81">
        <v>1</v>
      </c>
      <c r="AI10" s="81">
        <v>0.33355570380253502</v>
      </c>
      <c r="AJ10" s="81">
        <v>1</v>
      </c>
      <c r="AK10" s="81">
        <v>1</v>
      </c>
      <c r="AL10" s="81">
        <v>1</v>
      </c>
      <c r="AM10" s="81">
        <v>1</v>
      </c>
      <c r="AN10" s="81">
        <v>1</v>
      </c>
      <c r="AO10" s="81">
        <v>1</v>
      </c>
      <c r="AP10" s="81">
        <v>1</v>
      </c>
      <c r="AQ10" s="81">
        <v>1</v>
      </c>
      <c r="AR10" s="81">
        <v>0.33355570380253502</v>
      </c>
      <c r="AS10" s="81">
        <v>0.33355570380253502</v>
      </c>
      <c r="AT10" s="81">
        <v>0.33355570380253502</v>
      </c>
      <c r="AU10" s="81">
        <v>0.33355570380253502</v>
      </c>
      <c r="AV10" s="81">
        <v>0.33355570380253502</v>
      </c>
      <c r="AW10" s="81">
        <v>0.33355570380253502</v>
      </c>
      <c r="AX10" s="81">
        <v>0.33355570380253502</v>
      </c>
      <c r="AY10" s="81">
        <v>0.33355570380253502</v>
      </c>
      <c r="AZ10" s="81">
        <v>0.33355570380253502</v>
      </c>
      <c r="BA10" s="81">
        <v>0.33355570380253502</v>
      </c>
      <c r="BB10" s="81">
        <v>0.33355570380253502</v>
      </c>
      <c r="BC10" s="81">
        <v>0.33355570380253502</v>
      </c>
      <c r="BD10" s="81">
        <v>0.33355570380253502</v>
      </c>
      <c r="BE10" s="81">
        <v>0.33355570380253502</v>
      </c>
      <c r="BF10" s="81">
        <v>1</v>
      </c>
      <c r="BG10" s="81">
        <v>0.33355570380253502</v>
      </c>
      <c r="BH10" s="81">
        <v>1</v>
      </c>
      <c r="BI10" s="81">
        <v>0.33355570380253502</v>
      </c>
      <c r="BJ10" s="81">
        <v>1</v>
      </c>
      <c r="BK10" s="81">
        <v>0.33355570380253502</v>
      </c>
      <c r="BL10" s="81">
        <v>1</v>
      </c>
      <c r="BM10" s="81">
        <v>0.33355570380253502</v>
      </c>
      <c r="BN10" s="81">
        <v>0.33355570380253502</v>
      </c>
      <c r="BO10" s="81">
        <v>0.33355570380253502</v>
      </c>
      <c r="BP10" s="81">
        <v>0.33355570380253502</v>
      </c>
      <c r="BQ10" s="81">
        <v>0.33355570380253502</v>
      </c>
      <c r="BR10" s="81">
        <v>0.33355570380253502</v>
      </c>
      <c r="BS10" s="81">
        <v>0.33355570380253502</v>
      </c>
      <c r="BT10" s="81">
        <v>0.33355570380253502</v>
      </c>
      <c r="BU10" s="81">
        <v>0.33355570380253502</v>
      </c>
      <c r="BV10" s="81">
        <v>0.33355570380253502</v>
      </c>
      <c r="BW10" s="81">
        <v>0.33355570380253502</v>
      </c>
      <c r="BX10" s="81">
        <v>0.33355570380253502</v>
      </c>
      <c r="BY10" s="81"/>
      <c r="BZ10" s="81"/>
      <c r="CA10" s="81">
        <v>4.4592935317671577E-2</v>
      </c>
      <c r="CB10" s="81"/>
    </row>
    <row r="11" spans="1:80" ht="28.5">
      <c r="A11" s="111"/>
      <c r="B11" s="92" t="s">
        <v>62</v>
      </c>
      <c r="C11" s="92" t="s">
        <v>55</v>
      </c>
      <c r="D11" s="81">
        <v>6.5136114075803719E-2</v>
      </c>
      <c r="E11" s="81">
        <v>0.34883720930232559</v>
      </c>
      <c r="F11" s="81">
        <v>0.34090909090909088</v>
      </c>
      <c r="G11" s="81">
        <v>0.34090909090909088</v>
      </c>
      <c r="H11" s="81">
        <v>0.34090909090909088</v>
      </c>
      <c r="I11" s="81">
        <v>0.34090909090909088</v>
      </c>
      <c r="J11" s="81">
        <v>0.34090909090909088</v>
      </c>
      <c r="K11" s="81">
        <v>0.34090909090909088</v>
      </c>
      <c r="L11" s="81">
        <v>0.34090909090909088</v>
      </c>
      <c r="M11" s="81">
        <v>0.33334074090535343</v>
      </c>
      <c r="N11" s="81">
        <v>0.34090909090909088</v>
      </c>
      <c r="O11" s="81">
        <v>0.34090909090909088</v>
      </c>
      <c r="P11" s="81">
        <v>0.35714285714285715</v>
      </c>
      <c r="Q11" s="81">
        <v>0.35714285714285715</v>
      </c>
      <c r="R11" s="81">
        <v>0.35714285714285715</v>
      </c>
      <c r="S11" s="81">
        <v>0.35714285714285715</v>
      </c>
      <c r="T11" s="81">
        <v>0.35714285714285715</v>
      </c>
      <c r="U11" s="81">
        <v>0.35714285714285715</v>
      </c>
      <c r="V11" s="81">
        <v>0.35714285714285715</v>
      </c>
      <c r="W11" s="81">
        <v>0.33334074090535343</v>
      </c>
      <c r="X11" s="81">
        <v>0.33334074090535343</v>
      </c>
      <c r="Y11" s="81">
        <v>0.6</v>
      </c>
      <c r="Z11" s="81">
        <v>0.6</v>
      </c>
      <c r="AA11" s="81">
        <v>0.33334074090535343</v>
      </c>
      <c r="AB11" s="81">
        <v>0.34883720930232559</v>
      </c>
      <c r="AC11" s="81">
        <v>0.34883720930232559</v>
      </c>
      <c r="AD11" s="81">
        <v>0.33334074090535343</v>
      </c>
      <c r="AE11" s="81">
        <v>0.34883720930232559</v>
      </c>
      <c r="AF11" s="81">
        <v>0.33334074090535343</v>
      </c>
      <c r="AG11" s="81">
        <v>0.33334074090535343</v>
      </c>
      <c r="AH11" s="81">
        <v>0.6</v>
      </c>
      <c r="AI11" s="81">
        <v>0.3348214285714286</v>
      </c>
      <c r="AJ11" s="81">
        <v>0.34482758620689657</v>
      </c>
      <c r="AK11" s="81">
        <v>0.34883720930232559</v>
      </c>
      <c r="AL11" s="81">
        <v>0.5</v>
      </c>
      <c r="AM11" s="81">
        <v>0.37499999999999994</v>
      </c>
      <c r="AN11" s="81">
        <v>0.35714285714285715</v>
      </c>
      <c r="AO11" s="81">
        <v>0.79766019675618183</v>
      </c>
      <c r="AP11" s="81">
        <v>0.3348214285714286</v>
      </c>
      <c r="AQ11" s="81">
        <v>0.34090909090909088</v>
      </c>
      <c r="AR11" s="81">
        <v>0.33334074090535343</v>
      </c>
      <c r="AS11" s="81">
        <v>0.33334074090535343</v>
      </c>
      <c r="AT11" s="81">
        <v>0.33334074090535343</v>
      </c>
      <c r="AU11" s="81">
        <v>0.33334074090535343</v>
      </c>
      <c r="AV11" s="81">
        <v>0.33334074090535343</v>
      </c>
      <c r="AW11" s="81">
        <v>0.33334074090535343</v>
      </c>
      <c r="AX11" s="81">
        <v>0.33334074090535343</v>
      </c>
      <c r="AY11" s="81">
        <v>0.33334074090535343</v>
      </c>
      <c r="AZ11" s="81">
        <v>0.33334074090535343</v>
      </c>
      <c r="BA11" s="81">
        <v>0.33334074090535343</v>
      </c>
      <c r="BB11" s="81">
        <v>0.33334074090535343</v>
      </c>
      <c r="BC11" s="81">
        <v>1</v>
      </c>
      <c r="BD11" s="81">
        <v>0.33334074090535343</v>
      </c>
      <c r="BE11" s="81">
        <v>0.33334074090535343</v>
      </c>
      <c r="BF11" s="81">
        <v>0.33334074090535343</v>
      </c>
      <c r="BG11" s="81">
        <v>0.3348214285714286</v>
      </c>
      <c r="BH11" s="81">
        <v>0.33334074090535343</v>
      </c>
      <c r="BI11" s="81">
        <v>0.33334074090535343</v>
      </c>
      <c r="BJ11" s="81">
        <v>0.35714285714285715</v>
      </c>
      <c r="BK11" s="81">
        <v>0.33334074090535343</v>
      </c>
      <c r="BL11" s="81">
        <v>0.33334074090535343</v>
      </c>
      <c r="BM11" s="81">
        <v>0.33334074090535343</v>
      </c>
      <c r="BN11" s="81">
        <v>0.33334074090535343</v>
      </c>
      <c r="BO11" s="81">
        <v>0.34090909090909088</v>
      </c>
      <c r="BP11" s="81">
        <v>0.33783783783783783</v>
      </c>
      <c r="BQ11" s="81">
        <v>0.33333333333333331</v>
      </c>
      <c r="BR11" s="81">
        <v>0.33936651583710409</v>
      </c>
      <c r="BS11" s="81">
        <v>0.33333333333333331</v>
      </c>
      <c r="BT11" s="81">
        <v>0.33936651583710409</v>
      </c>
      <c r="BU11" s="81">
        <v>0.34883720930232559</v>
      </c>
      <c r="BV11" s="81">
        <v>0.33707865168539325</v>
      </c>
      <c r="BW11" s="81">
        <v>0.33707865168539325</v>
      </c>
      <c r="BX11" s="81">
        <v>0.42857142857142855</v>
      </c>
      <c r="BY11" s="81"/>
      <c r="BZ11" s="81"/>
      <c r="CA11" s="81">
        <v>6.5136114075803719E-2</v>
      </c>
      <c r="CB11" s="81"/>
    </row>
    <row r="12" spans="1:80" ht="28.5">
      <c r="A12" s="111"/>
      <c r="B12" s="92" t="s">
        <v>63</v>
      </c>
      <c r="C12" s="92" t="s">
        <v>56</v>
      </c>
      <c r="D12" s="81">
        <v>2.2827791216870674E-2</v>
      </c>
      <c r="E12" s="81">
        <v>0.35135135135135132</v>
      </c>
      <c r="F12" s="81">
        <v>0.35135135135135132</v>
      </c>
      <c r="G12" s="81">
        <v>0.35135135135135132</v>
      </c>
      <c r="H12" s="81">
        <v>0.35135135135135132</v>
      </c>
      <c r="I12" s="81">
        <v>0.35135135135135132</v>
      </c>
      <c r="J12" s="81">
        <v>0.35135135135135132</v>
      </c>
      <c r="K12" s="81">
        <v>0.35135135135135132</v>
      </c>
      <c r="L12" s="81">
        <v>0.35135135135135132</v>
      </c>
      <c r="M12" s="81">
        <v>0.35135135135135132</v>
      </c>
      <c r="N12" s="81">
        <v>0.35135135135135132</v>
      </c>
      <c r="O12" s="81">
        <v>0.35135135135135132</v>
      </c>
      <c r="P12" s="81">
        <v>0.35135135135135132</v>
      </c>
      <c r="Q12" s="81">
        <v>0.35135135135135132</v>
      </c>
      <c r="R12" s="81">
        <v>0.35135135135135132</v>
      </c>
      <c r="S12" s="81">
        <v>0.35135135135135132</v>
      </c>
      <c r="T12" s="81">
        <v>0.35135135135135132</v>
      </c>
      <c r="U12" s="81">
        <v>0.35135135135135132</v>
      </c>
      <c r="V12" s="81">
        <v>0.37142857142857139</v>
      </c>
      <c r="W12" s="81">
        <v>0.33335042822708855</v>
      </c>
      <c r="X12" s="81">
        <v>0.35135135135135132</v>
      </c>
      <c r="Y12" s="81">
        <v>0.52</v>
      </c>
      <c r="Z12" s="81">
        <v>0.52</v>
      </c>
      <c r="AA12" s="81">
        <v>0.35135135135135132</v>
      </c>
      <c r="AB12" s="81">
        <v>0.37142857142857139</v>
      </c>
      <c r="AC12" s="81">
        <v>0.35135135135135132</v>
      </c>
      <c r="AD12" s="81">
        <v>0.37142857142857139</v>
      </c>
      <c r="AE12" s="81">
        <v>0.35135135135135132</v>
      </c>
      <c r="AF12" s="81">
        <v>0.35135135135135132</v>
      </c>
      <c r="AG12" s="81">
        <v>0.35135135135135132</v>
      </c>
      <c r="AH12" s="81">
        <v>0.41935483870967744</v>
      </c>
      <c r="AI12" s="81">
        <v>0.35135135135135132</v>
      </c>
      <c r="AJ12" s="81">
        <v>0.52</v>
      </c>
      <c r="AK12" s="81">
        <v>0.44827586206896552</v>
      </c>
      <c r="AL12" s="81">
        <v>0.56521739130434789</v>
      </c>
      <c r="AM12" s="81">
        <v>0.52</v>
      </c>
      <c r="AN12" s="81">
        <v>0.41935483870967744</v>
      </c>
      <c r="AO12" s="81">
        <v>0.41935483870967744</v>
      </c>
      <c r="AP12" s="81">
        <v>0.35135135135135132</v>
      </c>
      <c r="AQ12" s="81">
        <v>0.48148148148148157</v>
      </c>
      <c r="AR12" s="81">
        <v>0.35135135135135132</v>
      </c>
      <c r="AS12" s="81">
        <v>0.35135135135135132</v>
      </c>
      <c r="AT12" s="81">
        <v>0.35135135135135132</v>
      </c>
      <c r="AU12" s="81">
        <v>0.35135135135135132</v>
      </c>
      <c r="AV12" s="81">
        <v>0.35135135135135132</v>
      </c>
      <c r="AW12" s="81">
        <v>0.35135135135135132</v>
      </c>
      <c r="AX12" s="81">
        <v>0.48148148148148157</v>
      </c>
      <c r="AY12" s="81">
        <v>0.41935483870967744</v>
      </c>
      <c r="AZ12" s="81">
        <v>0.35135135135135132</v>
      </c>
      <c r="BA12" s="81">
        <v>0.35135135135135132</v>
      </c>
      <c r="BB12" s="81">
        <v>0.35135135135135132</v>
      </c>
      <c r="BC12" s="81">
        <v>0.35135135135135132</v>
      </c>
      <c r="BD12" s="81">
        <v>0.35135135135135132</v>
      </c>
      <c r="BE12" s="81">
        <v>0.35135135135135132</v>
      </c>
      <c r="BF12" s="81">
        <v>0.35135135135135132</v>
      </c>
      <c r="BG12" s="81">
        <v>0.35135135135135132</v>
      </c>
      <c r="BH12" s="81">
        <v>0.35135135135135132</v>
      </c>
      <c r="BI12" s="81">
        <v>1</v>
      </c>
      <c r="BJ12" s="81">
        <v>0.35135135135135132</v>
      </c>
      <c r="BK12" s="81">
        <v>0.35135135135135132</v>
      </c>
      <c r="BL12" s="81">
        <v>1</v>
      </c>
      <c r="BM12" s="81">
        <v>0.35135135135135132</v>
      </c>
      <c r="BN12" s="81">
        <v>0.33335042822708855</v>
      </c>
      <c r="BO12" s="81">
        <v>0.35135135135135132</v>
      </c>
      <c r="BP12" s="81">
        <v>0.35135135135135132</v>
      </c>
      <c r="BQ12" s="81">
        <v>0.35135135135135132</v>
      </c>
      <c r="BR12" s="81">
        <v>0.35135135135135132</v>
      </c>
      <c r="BS12" s="81">
        <v>0.35135135135135132</v>
      </c>
      <c r="BT12" s="81">
        <v>0.35135135135135132</v>
      </c>
      <c r="BU12" s="81">
        <v>0.35135135135135132</v>
      </c>
      <c r="BV12" s="81">
        <v>0.35135135135135132</v>
      </c>
      <c r="BW12" s="81">
        <v>0.35135135135135132</v>
      </c>
      <c r="BX12" s="81">
        <v>0.35135135135135132</v>
      </c>
      <c r="BY12" s="81"/>
      <c r="BZ12" s="81"/>
      <c r="CA12" s="81">
        <v>2.2827791216870674E-2</v>
      </c>
      <c r="CB12" s="81"/>
    </row>
    <row r="13" spans="1:80" ht="28.5">
      <c r="A13" s="111"/>
      <c r="B13" s="92" t="s">
        <v>64</v>
      </c>
      <c r="C13" s="92" t="s">
        <v>57</v>
      </c>
      <c r="D13" s="81">
        <v>5.8760408784589796E-2</v>
      </c>
      <c r="E13" s="81">
        <v>0.3366336633663366</v>
      </c>
      <c r="F13" s="81">
        <v>0.40476190476190477</v>
      </c>
      <c r="G13" s="81">
        <v>0.3366336633663366</v>
      </c>
      <c r="H13" s="81">
        <v>0.33999999999999997</v>
      </c>
      <c r="I13" s="81">
        <v>0.3366336633663366</v>
      </c>
      <c r="J13" s="81">
        <v>0.3366336633663366</v>
      </c>
      <c r="K13" s="81">
        <v>0.3366336633663366</v>
      </c>
      <c r="L13" s="81">
        <v>0.33999999999999997</v>
      </c>
      <c r="M13" s="81">
        <v>0.33999999999999997</v>
      </c>
      <c r="N13" s="81">
        <v>0.33999999999999997</v>
      </c>
      <c r="O13" s="81">
        <v>0.33999999999999997</v>
      </c>
      <c r="P13" s="81">
        <v>0.3366336633663366</v>
      </c>
      <c r="Q13" s="81">
        <v>0.3366336633663366</v>
      </c>
      <c r="R13" s="81">
        <v>0.3366336633663366</v>
      </c>
      <c r="S13" s="81">
        <v>0.3366336633663366</v>
      </c>
      <c r="T13" s="81">
        <v>0.3366336633663366</v>
      </c>
      <c r="U13" s="81">
        <v>0.3366336633663366</v>
      </c>
      <c r="V13" s="81">
        <v>0.3366336633663366</v>
      </c>
      <c r="W13" s="81">
        <v>0.33333660133922882</v>
      </c>
      <c r="X13" s="81">
        <v>0.33333660133922882</v>
      </c>
      <c r="Y13" s="81">
        <v>0.3366336633663366</v>
      </c>
      <c r="Z13" s="81">
        <v>1</v>
      </c>
      <c r="AA13" s="81">
        <v>0.3366336633663366</v>
      </c>
      <c r="AB13" s="81">
        <v>0.3366336633663366</v>
      </c>
      <c r="AC13" s="81">
        <v>0.35051546391752575</v>
      </c>
      <c r="AD13" s="81">
        <v>0.3366336633663366</v>
      </c>
      <c r="AE13" s="81">
        <v>0.34343434343434337</v>
      </c>
      <c r="AF13" s="81">
        <v>0.3366336633663366</v>
      </c>
      <c r="AG13" s="81">
        <v>0.3366336633663366</v>
      </c>
      <c r="AH13" s="81">
        <v>0.3366336633663366</v>
      </c>
      <c r="AI13" s="81">
        <v>0.3366336633663366</v>
      </c>
      <c r="AJ13" s="81">
        <v>0.3366336633663366</v>
      </c>
      <c r="AK13" s="81">
        <v>0.3366336633663366</v>
      </c>
      <c r="AL13" s="81">
        <v>0.3366336633663366</v>
      </c>
      <c r="AM13" s="81">
        <v>0.3366336633663366</v>
      </c>
      <c r="AN13" s="81">
        <v>0.3366336633663366</v>
      </c>
      <c r="AO13" s="81">
        <v>0.35051546391752575</v>
      </c>
      <c r="AP13" s="81">
        <v>0.3366336633663366</v>
      </c>
      <c r="AQ13" s="81">
        <v>0.3366336633663366</v>
      </c>
      <c r="AR13" s="81">
        <v>0.3366336633663366</v>
      </c>
      <c r="AS13" s="81">
        <v>0.3366336633663366</v>
      </c>
      <c r="AT13" s="81">
        <v>0.3366336633663366</v>
      </c>
      <c r="AU13" s="81">
        <v>0.3366336633663366</v>
      </c>
      <c r="AV13" s="81">
        <v>0.3366336633663366</v>
      </c>
      <c r="AW13" s="81">
        <v>0.3366336633663366</v>
      </c>
      <c r="AX13" s="81">
        <v>0.3366336633663366</v>
      </c>
      <c r="AY13" s="81">
        <v>0.3366336633663366</v>
      </c>
      <c r="AZ13" s="81">
        <v>0.3366336633663366</v>
      </c>
      <c r="BA13" s="81">
        <v>0.3366336633663366</v>
      </c>
      <c r="BB13" s="81">
        <v>0.3366336633663366</v>
      </c>
      <c r="BC13" s="81">
        <v>0.3366336633663366</v>
      </c>
      <c r="BD13" s="81">
        <v>0.3366336633663366</v>
      </c>
      <c r="BE13" s="81">
        <v>0.3366336633663366</v>
      </c>
      <c r="BF13" s="81">
        <v>0.3366336633663366</v>
      </c>
      <c r="BG13" s="81">
        <v>0.3366336633663366</v>
      </c>
      <c r="BH13" s="81">
        <v>0.3366336633663366</v>
      </c>
      <c r="BI13" s="81">
        <v>0.3366336633663366</v>
      </c>
      <c r="BJ13" s="81">
        <v>0.3366336633663366</v>
      </c>
      <c r="BK13" s="81">
        <v>0.3366336633663366</v>
      </c>
      <c r="BL13" s="81">
        <v>0.3366336633663366</v>
      </c>
      <c r="BM13" s="81">
        <v>0.3366336633663366</v>
      </c>
      <c r="BN13" s="81">
        <v>0.33333660133922882</v>
      </c>
      <c r="BO13" s="81">
        <v>0.3366336633663366</v>
      </c>
      <c r="BP13" s="81">
        <v>0.34343434343434337</v>
      </c>
      <c r="BQ13" s="81">
        <v>0.3366336633663366</v>
      </c>
      <c r="BR13" s="81">
        <v>0.34343434343434337</v>
      </c>
      <c r="BS13" s="81">
        <v>0.33999999999999997</v>
      </c>
      <c r="BT13" s="81">
        <v>0.35416666666666669</v>
      </c>
      <c r="BU13" s="81">
        <v>0.3366336633663366</v>
      </c>
      <c r="BV13" s="81">
        <v>0.34343434343434337</v>
      </c>
      <c r="BW13" s="81">
        <v>0.34343434343434337</v>
      </c>
      <c r="BX13" s="81">
        <v>0.34693877551020408</v>
      </c>
      <c r="BY13" s="81"/>
      <c r="BZ13" s="81"/>
      <c r="CA13" s="81">
        <v>5.8760408784589796E-2</v>
      </c>
      <c r="CB13" s="81"/>
    </row>
    <row r="14" spans="1:80" ht="28.5">
      <c r="A14" s="111"/>
      <c r="B14" s="92" t="s">
        <v>65</v>
      </c>
      <c r="C14" s="92" t="s">
        <v>82</v>
      </c>
      <c r="D14" s="81">
        <v>3.5863854221937566E-2</v>
      </c>
      <c r="E14" s="81">
        <v>0.33334444481482711</v>
      </c>
      <c r="F14" s="81">
        <v>0.33334444481482711</v>
      </c>
      <c r="G14" s="81">
        <v>0.33898305084745761</v>
      </c>
      <c r="H14" s="81">
        <v>0.33898305084745761</v>
      </c>
      <c r="I14" s="81">
        <v>0.33898305084745761</v>
      </c>
      <c r="J14" s="81">
        <v>0.34246575342465752</v>
      </c>
      <c r="K14" s="81">
        <v>0.33898305084745761</v>
      </c>
      <c r="L14" s="81">
        <v>0.33898305084745761</v>
      </c>
      <c r="M14" s="81">
        <v>0.33334444481482711</v>
      </c>
      <c r="N14" s="81">
        <v>0.33898305084745761</v>
      </c>
      <c r="O14" s="81">
        <v>0.33898305084745761</v>
      </c>
      <c r="P14" s="81">
        <v>0.34482758620689657</v>
      </c>
      <c r="Q14" s="81">
        <v>0.34482758620689657</v>
      </c>
      <c r="R14" s="81">
        <v>0.34482758620689657</v>
      </c>
      <c r="S14" s="81">
        <v>0.34482758620689657</v>
      </c>
      <c r="T14" s="81">
        <v>0.34482758620689657</v>
      </c>
      <c r="U14" s="81">
        <v>0.34482758620689657</v>
      </c>
      <c r="V14" s="81">
        <v>0.34482758620689657</v>
      </c>
      <c r="W14" s="81">
        <v>0.33334444481482711</v>
      </c>
      <c r="X14" s="81">
        <v>0.33334444481482711</v>
      </c>
      <c r="Y14" s="81">
        <v>0.34482758620689657</v>
      </c>
      <c r="Z14" s="81">
        <v>0.35714285714285715</v>
      </c>
      <c r="AA14" s="81">
        <v>0.33898305084745761</v>
      </c>
      <c r="AB14" s="81">
        <v>0.4</v>
      </c>
      <c r="AC14" s="81">
        <v>0.34482758620689657</v>
      </c>
      <c r="AD14" s="81">
        <v>0.33670033670033672</v>
      </c>
      <c r="AE14" s="81">
        <v>0.34482758620689657</v>
      </c>
      <c r="AF14" s="81">
        <v>0.4</v>
      </c>
      <c r="AG14" s="81">
        <v>0.33334444481482711</v>
      </c>
      <c r="AH14" s="81">
        <v>0.35714285714285715</v>
      </c>
      <c r="AI14" s="81">
        <v>0.34482758620689657</v>
      </c>
      <c r="AJ14" s="81">
        <v>0.34482758620689657</v>
      </c>
      <c r="AK14" s="81">
        <v>0.35087719298245612</v>
      </c>
      <c r="AL14" s="81">
        <v>0.37037037037037035</v>
      </c>
      <c r="AM14" s="81">
        <v>0.36101083032490977</v>
      </c>
      <c r="AN14" s="81">
        <v>0.34482758620689657</v>
      </c>
      <c r="AO14" s="81">
        <v>0.35714285714285715</v>
      </c>
      <c r="AP14" s="81">
        <v>0.35087719298245612</v>
      </c>
      <c r="AQ14" s="81">
        <v>0.37037037037037035</v>
      </c>
      <c r="AR14" s="81">
        <v>0.34482758620689657</v>
      </c>
      <c r="AS14" s="81">
        <v>0.34482758620689657</v>
      </c>
      <c r="AT14" s="81">
        <v>0.34482758620689657</v>
      </c>
      <c r="AU14" s="81">
        <v>0.33334444481482711</v>
      </c>
      <c r="AV14" s="81">
        <v>0.33334444481482711</v>
      </c>
      <c r="AW14" s="81">
        <v>0.33334444481482711</v>
      </c>
      <c r="AX14" s="81">
        <v>0.35714285714285715</v>
      </c>
      <c r="AY14" s="81">
        <v>0.35714285714285715</v>
      </c>
      <c r="AZ14" s="81">
        <v>0.34482758620689657</v>
      </c>
      <c r="BA14" s="81">
        <v>0.34482758620689657</v>
      </c>
      <c r="BB14" s="81">
        <v>0.34482758620689657</v>
      </c>
      <c r="BC14" s="81">
        <v>1</v>
      </c>
      <c r="BD14" s="81">
        <v>0.34482758620689657</v>
      </c>
      <c r="BE14" s="81">
        <v>0.33334444481482711</v>
      </c>
      <c r="BF14" s="81">
        <v>0.33334444481482711</v>
      </c>
      <c r="BG14" s="81">
        <v>0.33334444481482711</v>
      </c>
      <c r="BH14" s="81">
        <v>0.35714285714285715</v>
      </c>
      <c r="BI14" s="81">
        <v>0.33334444481482711</v>
      </c>
      <c r="BJ14" s="81">
        <v>0.34482758620689657</v>
      </c>
      <c r="BK14" s="81">
        <v>0.33334444481482711</v>
      </c>
      <c r="BL14" s="81">
        <v>0.33334444481482711</v>
      </c>
      <c r="BM14" s="81">
        <v>0.35714285714285715</v>
      </c>
      <c r="BN14" s="81">
        <v>0.33334444481482711</v>
      </c>
      <c r="BO14" s="81">
        <v>0.4</v>
      </c>
      <c r="BP14" s="81">
        <v>0.36363636363636365</v>
      </c>
      <c r="BQ14" s="81">
        <v>0.35714285714285715</v>
      </c>
      <c r="BR14" s="81">
        <v>0.35714285714285715</v>
      </c>
      <c r="BS14" s="81">
        <v>0.33333333333333331</v>
      </c>
      <c r="BT14" s="81">
        <v>0.36363636363636365</v>
      </c>
      <c r="BU14" s="81">
        <v>0.4</v>
      </c>
      <c r="BV14" s="81">
        <v>0.35714285714285715</v>
      </c>
      <c r="BW14" s="81">
        <v>0.35714285714285715</v>
      </c>
      <c r="BX14" s="81">
        <v>0.37037037037037035</v>
      </c>
      <c r="BY14" s="81"/>
      <c r="BZ14" s="81"/>
      <c r="CA14" s="81">
        <v>3.5863854221937566E-2</v>
      </c>
      <c r="CB14" s="81"/>
    </row>
    <row r="15" spans="1:80" ht="28.5">
      <c r="A15" s="111"/>
      <c r="B15" s="92" t="s">
        <v>67</v>
      </c>
      <c r="C15" s="92" t="s">
        <v>66</v>
      </c>
      <c r="D15" s="81">
        <v>6.1195024302277801E-2</v>
      </c>
      <c r="E15" s="81">
        <v>0.33594807130390447</v>
      </c>
      <c r="F15" s="81">
        <v>0.33333463053190326</v>
      </c>
      <c r="G15" s="81">
        <v>0.39281373965283989</v>
      </c>
      <c r="H15" s="81">
        <v>0.70229164104456199</v>
      </c>
      <c r="I15" s="81">
        <v>0.39281373965283989</v>
      </c>
      <c r="J15" s="81">
        <v>0.35181648286201306</v>
      </c>
      <c r="K15" s="81">
        <v>0.33333463053190326</v>
      </c>
      <c r="L15" s="81">
        <v>0.71044664703686811</v>
      </c>
      <c r="M15" s="81">
        <v>0.33333463053190326</v>
      </c>
      <c r="N15" s="81">
        <v>0.60892901574663205</v>
      </c>
      <c r="O15" s="81">
        <v>0.41587162867477478</v>
      </c>
      <c r="P15" s="81">
        <v>0.34372680029695618</v>
      </c>
      <c r="Q15" s="81">
        <v>0.33333463053190326</v>
      </c>
      <c r="R15" s="81">
        <v>0.35382200466778196</v>
      </c>
      <c r="S15" s="81">
        <v>0.33994800865199526</v>
      </c>
      <c r="T15" s="81">
        <v>0.35056377514478071</v>
      </c>
      <c r="U15" s="81">
        <v>0.35056377514478071</v>
      </c>
      <c r="V15" s="81">
        <v>0.35056377514478071</v>
      </c>
      <c r="W15" s="81">
        <v>0.33333463053190326</v>
      </c>
      <c r="X15" s="81">
        <v>1</v>
      </c>
      <c r="Y15" s="81">
        <v>0.3584116157917861</v>
      </c>
      <c r="Z15" s="81">
        <v>0.35440759666508059</v>
      </c>
      <c r="AA15" s="81">
        <v>0.36488530107137535</v>
      </c>
      <c r="AB15" s="81">
        <v>0.35775294977550381</v>
      </c>
      <c r="AC15" s="81">
        <v>0.38511341411325672</v>
      </c>
      <c r="AD15" s="81">
        <v>0.33873806181163862</v>
      </c>
      <c r="AE15" s="81">
        <v>0.39222016164113832</v>
      </c>
      <c r="AF15" s="81">
        <v>0.35775294977550381</v>
      </c>
      <c r="AG15" s="81">
        <v>0.34346492371233234</v>
      </c>
      <c r="AH15" s="81">
        <v>0.35775294977550381</v>
      </c>
      <c r="AI15" s="81">
        <v>0.35775294977550381</v>
      </c>
      <c r="AJ15" s="81">
        <v>0.33387904656103218</v>
      </c>
      <c r="AK15" s="81">
        <v>0.33333463053190326</v>
      </c>
      <c r="AL15" s="81">
        <v>0.33333463053190326</v>
      </c>
      <c r="AM15" s="81">
        <v>1</v>
      </c>
      <c r="AN15" s="81">
        <v>1</v>
      </c>
      <c r="AO15" s="81">
        <v>0.3468305225436803</v>
      </c>
      <c r="AP15" s="81">
        <v>0.33446572560963705</v>
      </c>
      <c r="AQ15" s="81">
        <v>0.33640987373092707</v>
      </c>
      <c r="AR15" s="81">
        <v>0.33333463053190326</v>
      </c>
      <c r="AS15" s="81">
        <v>0.33333463053190326</v>
      </c>
      <c r="AT15" s="81">
        <v>0.34028564050612797</v>
      </c>
      <c r="AU15" s="81">
        <v>0.91781409054379837</v>
      </c>
      <c r="AV15" s="81">
        <v>0.51863401047500834</v>
      </c>
      <c r="AW15" s="81">
        <v>0.34113945476631424</v>
      </c>
      <c r="AX15" s="81">
        <v>0.45189796618217309</v>
      </c>
      <c r="AY15" s="81">
        <v>0.676927332358636</v>
      </c>
      <c r="AZ15" s="81">
        <v>0.33333463053190326</v>
      </c>
      <c r="BA15" s="81">
        <v>0.33333463053190326</v>
      </c>
      <c r="BB15" s="81">
        <v>0.33333463053190326</v>
      </c>
      <c r="BC15" s="81">
        <v>0.33333463053190326</v>
      </c>
      <c r="BD15" s="81">
        <v>0.33333463053190326</v>
      </c>
      <c r="BE15" s="81">
        <v>0.33333463053190326</v>
      </c>
      <c r="BF15" s="81">
        <v>0.33333463053190326</v>
      </c>
      <c r="BG15" s="81">
        <v>0.33333463053190326</v>
      </c>
      <c r="BH15" s="81">
        <v>0.33415257378040453</v>
      </c>
      <c r="BI15" s="81">
        <v>0.33333463053190326</v>
      </c>
      <c r="BJ15" s="81">
        <v>0.33333463053190326</v>
      </c>
      <c r="BK15" s="81">
        <v>0.33333463053190326</v>
      </c>
      <c r="BL15" s="81">
        <v>0.33333463053190326</v>
      </c>
      <c r="BM15" s="81">
        <v>0.3356189879121525</v>
      </c>
      <c r="BN15" s="81">
        <v>0.33333463053190326</v>
      </c>
      <c r="BO15" s="81">
        <v>0.33333463053190326</v>
      </c>
      <c r="BP15" s="81">
        <v>0.33333463053190326</v>
      </c>
      <c r="BQ15" s="81">
        <v>0.33333463053190326</v>
      </c>
      <c r="BR15" s="81">
        <v>0.33333463053190326</v>
      </c>
      <c r="BS15" s="81">
        <v>0.34421025136128919</v>
      </c>
      <c r="BT15" s="81">
        <v>0.33333463053190326</v>
      </c>
      <c r="BU15" s="81">
        <v>0.33333463053190326</v>
      </c>
      <c r="BV15" s="81">
        <v>0.33333463053190326</v>
      </c>
      <c r="BW15" s="81">
        <v>0.33333463053190326</v>
      </c>
      <c r="BX15" s="81">
        <v>0.35345699135494252</v>
      </c>
      <c r="BY15" s="81"/>
      <c r="BZ15" s="81"/>
      <c r="CA15" s="81">
        <v>6.1195024302277801E-2</v>
      </c>
      <c r="CB15" s="81"/>
    </row>
    <row r="16" spans="1:80" s="81" customFormat="1">
      <c r="A16" s="94"/>
      <c r="B16" s="94"/>
      <c r="C16" s="94" t="s">
        <v>45</v>
      </c>
      <c r="D16" s="81">
        <f>SUM(D10:D15)</f>
        <v>0.28837612791915113</v>
      </c>
    </row>
    <row r="17" spans="1:80" s="81" customFormat="1">
      <c r="A17" s="94"/>
      <c r="B17" s="94"/>
      <c r="C17" s="94" t="s">
        <v>254</v>
      </c>
      <c r="E17" s="81">
        <f>SUM(E10*0.044593+E11*0.065136+E12*0.022828+E13*0.05876+E14*0.035864+E15*0.061195)/0.288376</f>
        <v>0.4425802097450976</v>
      </c>
      <c r="F17" s="81">
        <f t="shared" ref="F17:BQ17" si="2">SUM(F10*0.044593+F11*0.065136+F12*0.022828+F13*0.05876+F14*0.035864+F15*0.061195)/0.288376</f>
        <v>0.45411681486029176</v>
      </c>
      <c r="G17" s="81">
        <f t="shared" si="2"/>
        <v>0.45355793196090477</v>
      </c>
      <c r="H17" s="81">
        <f t="shared" si="2"/>
        <v>0.51991680411483054</v>
      </c>
      <c r="I17" s="81">
        <f t="shared" si="2"/>
        <v>0.45355793196090477</v>
      </c>
      <c r="J17" s="81">
        <f t="shared" si="2"/>
        <v>0.34223565138131595</v>
      </c>
      <c r="K17" s="81">
        <f t="shared" si="2"/>
        <v>0.33788057121316828</v>
      </c>
      <c r="L17" s="81">
        <f t="shared" si="2"/>
        <v>0.52164734199488705</v>
      </c>
      <c r="M17" s="81">
        <f t="shared" si="2"/>
        <v>0.43921133878165491</v>
      </c>
      <c r="N17" s="81">
        <f t="shared" si="2"/>
        <v>0.50010473287760271</v>
      </c>
      <c r="O17" s="81">
        <f t="shared" si="2"/>
        <v>0.45913687562921063</v>
      </c>
      <c r="P17" s="81">
        <f t="shared" si="2"/>
        <v>0.34447945545563619</v>
      </c>
      <c r="Q17" s="81">
        <f t="shared" si="2"/>
        <v>0.34227417891122053</v>
      </c>
      <c r="R17" s="81">
        <f t="shared" si="2"/>
        <v>0.34662171428255895</v>
      </c>
      <c r="S17" s="81">
        <f t="shared" si="2"/>
        <v>0.34367757473493338</v>
      </c>
      <c r="T17" s="81">
        <f t="shared" si="2"/>
        <v>0.34593029975548301</v>
      </c>
      <c r="U17" s="81">
        <f t="shared" si="2"/>
        <v>0.34593029975548301</v>
      </c>
      <c r="V17" s="81">
        <f t="shared" si="2"/>
        <v>0.34751962334663755</v>
      </c>
      <c r="W17" s="81">
        <f t="shared" si="2"/>
        <v>0.33337306902716385</v>
      </c>
      <c r="X17" s="81">
        <f t="shared" si="2"/>
        <v>0.47626815168896935</v>
      </c>
      <c r="Y17" s="81">
        <f t="shared" si="2"/>
        <v>0.51885610952197281</v>
      </c>
      <c r="Z17" s="81">
        <f t="shared" si="2"/>
        <v>0.65470671729440388</v>
      </c>
      <c r="AA17" s="81">
        <f t="shared" si="2"/>
        <v>0.34286632327928868</v>
      </c>
      <c r="AB17" s="81">
        <f t="shared" si="2"/>
        <v>0.45708629606695983</v>
      </c>
      <c r="AC17" s="81">
        <f t="shared" si="2"/>
        <v>0.45727005611404425</v>
      </c>
      <c r="AD17" s="81">
        <f t="shared" si="2"/>
        <v>0.44167872692447552</v>
      </c>
      <c r="AE17" s="81">
        <f t="shared" si="2"/>
        <v>0.45733528614489605</v>
      </c>
      <c r="AF17" s="81">
        <f t="shared" si="2"/>
        <v>0.45199675759833569</v>
      </c>
      <c r="AG17" s="81">
        <f t="shared" si="2"/>
        <v>0.33761955184463083</v>
      </c>
      <c r="AH17" s="81">
        <f t="shared" si="2"/>
        <v>0.51228080529431652</v>
      </c>
      <c r="AI17" s="81">
        <f t="shared" si="2"/>
        <v>0.34241410204866451</v>
      </c>
      <c r="AJ17" s="81">
        <f t="shared" si="2"/>
        <v>0.45601391419745346</v>
      </c>
      <c r="AK17" s="81">
        <f t="shared" si="2"/>
        <v>0.45187868709030982</v>
      </c>
      <c r="AL17" s="81">
        <f t="shared" si="2"/>
        <v>0.49770352715366184</v>
      </c>
      <c r="AM17" s="81">
        <f t="shared" si="2"/>
        <v>0.60619623851561333</v>
      </c>
      <c r="AN17" s="81">
        <f t="shared" si="2"/>
        <v>0.59218305272301341</v>
      </c>
      <c r="AO17" s="81">
        <f t="shared" si="2"/>
        <v>0.55743744538172701</v>
      </c>
      <c r="AP17" s="81">
        <f t="shared" si="2"/>
        <v>0.44128034582381231</v>
      </c>
      <c r="AQ17" s="81">
        <f t="shared" si="2"/>
        <v>0.45579338450511409</v>
      </c>
      <c r="AR17" s="81">
        <f t="shared" si="2"/>
        <v>0.3368979525843207</v>
      </c>
      <c r="AS17" s="81">
        <f t="shared" si="2"/>
        <v>0.3368979525843207</v>
      </c>
      <c r="AT17" s="81">
        <f t="shared" si="2"/>
        <v>0.33837299577575375</v>
      </c>
      <c r="AU17" s="81">
        <f t="shared" si="2"/>
        <v>0.45949965720794661</v>
      </c>
      <c r="AV17" s="81">
        <f t="shared" si="2"/>
        <v>0.37479141172354569</v>
      </c>
      <c r="AW17" s="81">
        <f t="shared" si="2"/>
        <v>0.33712607432863922</v>
      </c>
      <c r="AX17" s="81">
        <f t="shared" si="2"/>
        <v>0.37389052066410611</v>
      </c>
      <c r="AY17" s="81">
        <f t="shared" si="2"/>
        <v>0.41672503207273198</v>
      </c>
      <c r="AZ17" s="81">
        <f t="shared" si="2"/>
        <v>0.3368979525843207</v>
      </c>
      <c r="BA17" s="81">
        <f t="shared" si="2"/>
        <v>0.3368979525843207</v>
      </c>
      <c r="BB17" s="81">
        <f t="shared" si="2"/>
        <v>0.3368979525843207</v>
      </c>
      <c r="BC17" s="81">
        <f t="shared" si="2"/>
        <v>0.56895825215385765</v>
      </c>
      <c r="BD17" s="81">
        <f t="shared" si="2"/>
        <v>0.3368979525843207</v>
      </c>
      <c r="BE17" s="81">
        <f t="shared" si="2"/>
        <v>0.33546984697606907</v>
      </c>
      <c r="BF17" s="81">
        <f t="shared" si="2"/>
        <v>0.43852540811962321</v>
      </c>
      <c r="BG17" s="81">
        <f t="shared" si="2"/>
        <v>0.33580429253262534</v>
      </c>
      <c r="BH17" s="81">
        <f t="shared" si="2"/>
        <v>0.44165867960138488</v>
      </c>
      <c r="BI17" s="81">
        <f t="shared" si="2"/>
        <v>0.3868172245364464</v>
      </c>
      <c r="BJ17" s="81">
        <f t="shared" si="2"/>
        <v>0.44532974005477466</v>
      </c>
      <c r="BK17" s="81">
        <f t="shared" si="2"/>
        <v>0.33546984697606907</v>
      </c>
      <c r="BL17" s="81">
        <f t="shared" si="2"/>
        <v>0.48987278568000042</v>
      </c>
      <c r="BM17" s="81">
        <f t="shared" si="2"/>
        <v>0.33891429973779968</v>
      </c>
      <c r="BN17" s="81">
        <f t="shared" si="2"/>
        <v>0.33337306902716385</v>
      </c>
      <c r="BO17" s="81">
        <f t="shared" si="2"/>
        <v>0.34546896922273485</v>
      </c>
      <c r="BP17" s="81">
        <f t="shared" si="2"/>
        <v>0.34163859972666544</v>
      </c>
      <c r="BQ17" s="81">
        <f t="shared" si="2"/>
        <v>0.33842787316452222</v>
      </c>
      <c r="BR17" s="81">
        <f t="shared" ref="BR17:BX17" si="3">SUM(BR10*0.044593+BR11*0.065136+BR12*0.022828+BR13*0.05876+BR14*0.035864+BR15*0.061195)/0.288376</f>
        <v>0.34117631733588777</v>
      </c>
      <c r="BS17" s="81">
        <f t="shared" si="3"/>
        <v>0.33846059015672536</v>
      </c>
      <c r="BT17" s="81">
        <f t="shared" si="3"/>
        <v>0.34417072196739124</v>
      </c>
      <c r="BU17" s="81">
        <f t="shared" si="3"/>
        <v>0.3472597074244636</v>
      </c>
      <c r="BV17" s="81">
        <f t="shared" si="3"/>
        <v>0.34065955339094833</v>
      </c>
      <c r="BW17" s="81">
        <f t="shared" si="3"/>
        <v>0.34065955339094833</v>
      </c>
      <c r="BX17" s="81">
        <f t="shared" si="3"/>
        <v>0.36795438149378562</v>
      </c>
      <c r="BY17" s="81">
        <f t="shared" ref="BY17" si="4">MAX(E17:BX17)</f>
        <v>0.65470671729440388</v>
      </c>
      <c r="BZ17" s="81">
        <f t="shared" ref="BZ17" si="5">MIN(E17:BX17)</f>
        <v>0.33337306902716385</v>
      </c>
    </row>
    <row r="18" spans="1:80" s="81" customFormat="1">
      <c r="A18" s="94"/>
      <c r="B18" s="94"/>
      <c r="C18" s="94"/>
    </row>
    <row r="19" spans="1:80" ht="28.5">
      <c r="A19" s="111" t="s">
        <v>107</v>
      </c>
      <c r="B19" s="92" t="s">
        <v>69</v>
      </c>
      <c r="C19" s="92" t="s">
        <v>30</v>
      </c>
      <c r="D19" s="81">
        <v>5.6756314861860484E-3</v>
      </c>
      <c r="E19" s="81">
        <v>0.7599999999999999</v>
      </c>
      <c r="F19" s="81">
        <v>0.79831932773109249</v>
      </c>
      <c r="G19" s="81">
        <v>0.84070796460177</v>
      </c>
      <c r="H19" s="81">
        <v>0.97938144329896903</v>
      </c>
      <c r="I19" s="81">
        <v>1</v>
      </c>
      <c r="J19" s="81">
        <v>0.97938144329896903</v>
      </c>
      <c r="K19" s="81">
        <v>0.92233009708737856</v>
      </c>
      <c r="L19" s="81">
        <v>0.92233009708737856</v>
      </c>
      <c r="M19" s="81">
        <v>0.95959595959595967</v>
      </c>
      <c r="N19" s="81">
        <v>0.95959595959595967</v>
      </c>
      <c r="O19" s="81">
        <v>0.94059405940594065</v>
      </c>
      <c r="P19" s="81">
        <v>0.6462585034013606</v>
      </c>
      <c r="Q19" s="81">
        <v>0.62091503267973858</v>
      </c>
      <c r="R19" s="81">
        <v>0.66433566433566438</v>
      </c>
      <c r="S19" s="81">
        <v>0.63758389261744963</v>
      </c>
      <c r="T19" s="81">
        <v>0.85585585585585577</v>
      </c>
      <c r="U19" s="81">
        <v>0.85585585585585577</v>
      </c>
      <c r="V19" s="81">
        <v>0.67375886524822692</v>
      </c>
      <c r="W19" s="81">
        <v>0.7599999999999999</v>
      </c>
      <c r="X19" s="81">
        <v>0.89622641509433965</v>
      </c>
      <c r="Y19" s="81">
        <v>0.94059405940594065</v>
      </c>
      <c r="Z19" s="81">
        <v>0.79831932773109249</v>
      </c>
      <c r="AA19" s="81">
        <v>1</v>
      </c>
      <c r="AB19" s="81">
        <v>0.79831932773109249</v>
      </c>
      <c r="AC19" s="81">
        <v>0.88785046728971961</v>
      </c>
      <c r="AD19" s="81">
        <v>0.59748427672955973</v>
      </c>
      <c r="AE19" s="81">
        <v>0.97938144329896903</v>
      </c>
      <c r="AF19" s="81">
        <v>0.97938144329896903</v>
      </c>
      <c r="AG19" s="81">
        <v>0.70370370370370372</v>
      </c>
      <c r="AH19" s="81">
        <v>0.63758389261744963</v>
      </c>
      <c r="AI19" s="81">
        <v>0.79831932773109249</v>
      </c>
      <c r="AJ19" s="81">
        <v>0.67375886524822692</v>
      </c>
      <c r="AK19" s="81">
        <v>0.6934306569343065</v>
      </c>
      <c r="AL19" s="81">
        <v>0.6462585034013606</v>
      </c>
      <c r="AM19" s="81">
        <v>0.70370370370370372</v>
      </c>
      <c r="AN19" s="81">
        <v>0.84070796460177</v>
      </c>
      <c r="AO19" s="81">
        <v>0.6934306569343065</v>
      </c>
      <c r="AP19" s="81">
        <v>0.67375886524822692</v>
      </c>
      <c r="AQ19" s="81">
        <v>0.70370370370370372</v>
      </c>
      <c r="AR19" s="81">
        <v>0.97938144329896903</v>
      </c>
      <c r="AS19" s="81">
        <v>0.97938144329896903</v>
      </c>
      <c r="AT19" s="81">
        <v>0.94059405940594065</v>
      </c>
      <c r="AU19" s="81">
        <v>0.73643410852713176</v>
      </c>
      <c r="AV19" s="81">
        <v>0.68345323741007191</v>
      </c>
      <c r="AW19" s="81">
        <v>0.82608695652173914</v>
      </c>
      <c r="AX19" s="81">
        <v>0.85585585585585577</v>
      </c>
      <c r="AY19" s="81">
        <v>0.79831932773109249</v>
      </c>
      <c r="AZ19" s="81">
        <v>0.95959595959595967</v>
      </c>
      <c r="BA19" s="81">
        <v>0.97938144329896903</v>
      </c>
      <c r="BB19" s="81">
        <v>0.95959595959595967</v>
      </c>
      <c r="BC19" s="81">
        <v>1</v>
      </c>
      <c r="BD19" s="81">
        <v>0.81196581196581197</v>
      </c>
      <c r="BE19" s="81">
        <v>0.87155963302752293</v>
      </c>
      <c r="BF19" s="81">
        <v>0.90476190476190466</v>
      </c>
      <c r="BG19" s="81">
        <v>0.62091503267973858</v>
      </c>
      <c r="BH19" s="81">
        <v>0.7142857142857143</v>
      </c>
      <c r="BI19" s="81">
        <v>0.78512396694214881</v>
      </c>
      <c r="BJ19" s="81">
        <v>0.70370370370370372</v>
      </c>
      <c r="BK19" s="81">
        <v>0.65517241379310343</v>
      </c>
      <c r="BL19" s="81">
        <v>0.90476190476190466</v>
      </c>
      <c r="BM19" s="81">
        <v>0.97938144329896903</v>
      </c>
      <c r="BN19" s="81">
        <v>0.86678832116788329</v>
      </c>
      <c r="BO19" s="81">
        <v>0.85585585585585577</v>
      </c>
      <c r="BP19" s="81">
        <v>1</v>
      </c>
      <c r="BQ19" s="81">
        <v>0.92233009708737856</v>
      </c>
      <c r="BR19" s="81">
        <v>0.88785046728971961</v>
      </c>
      <c r="BS19" s="81">
        <v>0.92233009708737856</v>
      </c>
      <c r="BT19" s="81">
        <v>0.95959595959595967</v>
      </c>
      <c r="BU19" s="81">
        <v>0.92054263565891481</v>
      </c>
      <c r="BV19" s="81">
        <v>0.95959595959595967</v>
      </c>
      <c r="BW19" s="81">
        <v>0.90476190476190466</v>
      </c>
      <c r="BX19" s="81">
        <v>0.94059405940594065</v>
      </c>
      <c r="BY19" s="81"/>
      <c r="BZ19" s="81"/>
      <c r="CA19" s="81">
        <v>5.6756314861860484E-3</v>
      </c>
      <c r="CB19" s="81"/>
    </row>
    <row r="20" spans="1:80" ht="14.25">
      <c r="A20" s="111"/>
      <c r="B20" s="92" t="s">
        <v>70</v>
      </c>
      <c r="C20" s="92" t="s">
        <v>71</v>
      </c>
      <c r="D20" s="81">
        <v>1.2594381211918648E-2</v>
      </c>
      <c r="E20" s="81">
        <v>0.55234657039711188</v>
      </c>
      <c r="F20" s="81">
        <v>0.48571428571428577</v>
      </c>
      <c r="G20" s="81">
        <v>0.52577319587628868</v>
      </c>
      <c r="H20" s="81">
        <v>0.37592137592137592</v>
      </c>
      <c r="I20" s="81">
        <v>0.36170212765957449</v>
      </c>
      <c r="J20" s="81">
        <v>0.36515513126491644</v>
      </c>
      <c r="K20" s="81">
        <v>0.40157480314960631</v>
      </c>
      <c r="L20" s="81">
        <v>0.40369393139841686</v>
      </c>
      <c r="M20" s="81">
        <v>0.36170212765957449</v>
      </c>
      <c r="N20" s="81">
        <v>0.36515513126491644</v>
      </c>
      <c r="O20" s="81">
        <v>0.38154613466334164</v>
      </c>
      <c r="P20" s="81">
        <v>0.71162790697674416</v>
      </c>
      <c r="Q20" s="81">
        <v>1</v>
      </c>
      <c r="R20" s="81">
        <v>0.48571428571428577</v>
      </c>
      <c r="S20" s="81">
        <v>0.96226415094339612</v>
      </c>
      <c r="T20" s="81">
        <v>0.40799999999999997</v>
      </c>
      <c r="U20" s="81">
        <v>0.40799999999999997</v>
      </c>
      <c r="V20" s="81">
        <v>0.65106382978723398</v>
      </c>
      <c r="W20" s="81">
        <v>0.54063604240282692</v>
      </c>
      <c r="X20" s="81">
        <v>0.48571428571428577</v>
      </c>
      <c r="Y20" s="81">
        <v>0.42618384401114207</v>
      </c>
      <c r="Z20" s="81">
        <v>0.42382271468144045</v>
      </c>
      <c r="AA20" s="81">
        <v>0.35334872979214782</v>
      </c>
      <c r="AB20" s="81">
        <v>0.41917808219178082</v>
      </c>
      <c r="AC20" s="81">
        <v>0.39947780678851175</v>
      </c>
      <c r="AD20" s="81">
        <v>0.41917808219178082</v>
      </c>
      <c r="AE20" s="81">
        <v>0.37226277372262773</v>
      </c>
      <c r="AF20" s="81">
        <v>0.36342042755344417</v>
      </c>
      <c r="AG20" s="81">
        <v>0.61943319838056676</v>
      </c>
      <c r="AH20" s="81">
        <v>0.42382271468144045</v>
      </c>
      <c r="AI20" s="81">
        <v>0.50830564784053156</v>
      </c>
      <c r="AJ20" s="81">
        <v>0.44347826086956521</v>
      </c>
      <c r="AK20" s="81">
        <v>0.48881789137380194</v>
      </c>
      <c r="AL20" s="81">
        <v>0.55636363636363639</v>
      </c>
      <c r="AM20" s="81">
        <v>0.46504559270516721</v>
      </c>
      <c r="AN20" s="81">
        <v>0.48881789137380194</v>
      </c>
      <c r="AO20" s="81">
        <v>0.55234657039711188</v>
      </c>
      <c r="AP20" s="81">
        <v>0.65106382978723398</v>
      </c>
      <c r="AQ20" s="81">
        <v>0.47663551401869159</v>
      </c>
      <c r="AR20" s="81">
        <v>0.39947780678851175</v>
      </c>
      <c r="AS20" s="81">
        <v>0.3704600484261501</v>
      </c>
      <c r="AT20" s="81">
        <v>0.41239892183288412</v>
      </c>
      <c r="AU20" s="81">
        <v>0.48264984227129332</v>
      </c>
      <c r="AV20" s="81">
        <v>0.69863013698630139</v>
      </c>
      <c r="AW20" s="81">
        <v>0.52941176470588236</v>
      </c>
      <c r="AX20" s="81">
        <v>0.45945945945945943</v>
      </c>
      <c r="AY20" s="81">
        <v>0.66579634464751958</v>
      </c>
      <c r="AZ20" s="81">
        <v>0.38931297709923668</v>
      </c>
      <c r="BA20" s="81">
        <v>0.48881789137380194</v>
      </c>
      <c r="BB20" s="81">
        <v>0.42382271468144045</v>
      </c>
      <c r="BC20" s="81">
        <v>0.38931297709923668</v>
      </c>
      <c r="BD20" s="81">
        <v>0.46788990825688076</v>
      </c>
      <c r="BE20" s="81">
        <v>0.37317073170731702</v>
      </c>
      <c r="BF20" s="81">
        <v>0.40799999999999997</v>
      </c>
      <c r="BG20" s="81">
        <v>0.36342042755344417</v>
      </c>
      <c r="BH20" s="81">
        <v>0.71830985915492962</v>
      </c>
      <c r="BI20" s="81">
        <v>0.50163934426229506</v>
      </c>
      <c r="BJ20" s="81">
        <v>0.60474308300395263</v>
      </c>
      <c r="BK20" s="81">
        <v>0.90532544378698221</v>
      </c>
      <c r="BL20" s="81">
        <v>0.40369393139841686</v>
      </c>
      <c r="BM20" s="81">
        <v>0.3796526054590571</v>
      </c>
      <c r="BN20" s="81">
        <v>0.44606413994169097</v>
      </c>
      <c r="BO20" s="81">
        <v>0.51170568561872909</v>
      </c>
      <c r="BP20" s="81">
        <v>0.37777777777777777</v>
      </c>
      <c r="BQ20" s="81">
        <v>0.40369393139841686</v>
      </c>
      <c r="BR20" s="81">
        <v>0.48571428571428577</v>
      </c>
      <c r="BS20" s="81">
        <v>0.39534883720930236</v>
      </c>
      <c r="BT20" s="81">
        <v>0.37592137592137592</v>
      </c>
      <c r="BU20" s="81">
        <v>0.44868035190615835</v>
      </c>
      <c r="BV20" s="81">
        <v>0.37408312958435203</v>
      </c>
      <c r="BW20" s="81">
        <v>0.42857142857142855</v>
      </c>
      <c r="BX20" s="81">
        <v>0.41689373297002724</v>
      </c>
      <c r="BY20" s="81"/>
      <c r="BZ20" s="81"/>
      <c r="CA20" s="81">
        <v>1.2594381211918648E-2</v>
      </c>
      <c r="CB20" s="81"/>
    </row>
    <row r="21" spans="1:80" ht="28.5">
      <c r="A21" s="111"/>
      <c r="B21" s="92" t="s">
        <v>72</v>
      </c>
      <c r="C21" s="92" t="s">
        <v>30</v>
      </c>
      <c r="D21" s="81">
        <v>1.0631965922656282E-3</v>
      </c>
      <c r="E21" s="81">
        <v>0.97667780074509614</v>
      </c>
      <c r="F21" s="81">
        <v>0.97821848228187569</v>
      </c>
      <c r="G21" s="81">
        <v>0.89964641893051112</v>
      </c>
      <c r="H21" s="81">
        <v>0.99921277182169743</v>
      </c>
      <c r="I21" s="81">
        <v>0.97817992344594129</v>
      </c>
      <c r="J21" s="81">
        <v>0.94494551571441876</v>
      </c>
      <c r="K21" s="81">
        <v>0.98733534927586741</v>
      </c>
      <c r="L21" s="81">
        <v>0.97047452402754841</v>
      </c>
      <c r="M21" s="81">
        <v>0.98809041284845922</v>
      </c>
      <c r="N21" s="81">
        <v>0.99546739359297243</v>
      </c>
      <c r="O21" s="81">
        <v>0.94936292169004211</v>
      </c>
      <c r="P21" s="81">
        <v>0.9115026498838833</v>
      </c>
      <c r="Q21" s="81">
        <v>0.93792927447373853</v>
      </c>
      <c r="R21" s="81">
        <v>0.96381707764394919</v>
      </c>
      <c r="S21" s="81">
        <v>0.95003423123945496</v>
      </c>
      <c r="T21" s="81">
        <v>0.95745496358758142</v>
      </c>
      <c r="U21" s="81">
        <v>0.94836750189825358</v>
      </c>
      <c r="V21" s="81">
        <v>0.94788482794476747</v>
      </c>
      <c r="W21" s="81">
        <v>0.94713904319946507</v>
      </c>
      <c r="X21" s="81">
        <v>0.89566152742918592</v>
      </c>
      <c r="Y21" s="81">
        <v>0.9550023569640741</v>
      </c>
      <c r="Z21" s="81">
        <v>0.95459264441003522</v>
      </c>
      <c r="AA21" s="81">
        <v>0.99219630770717626</v>
      </c>
      <c r="AB21" s="81">
        <v>0.95070823129486481</v>
      </c>
      <c r="AC21" s="81">
        <v>0.97101330898079996</v>
      </c>
      <c r="AD21" s="81">
        <v>0.96582502541566562</v>
      </c>
      <c r="AE21" s="81">
        <v>0.99325330853336968</v>
      </c>
      <c r="AF21" s="81">
        <v>0.95379915998472697</v>
      </c>
      <c r="AG21" s="81">
        <v>0.93017377975779558</v>
      </c>
      <c r="AH21" s="81">
        <v>0.95294331709592528</v>
      </c>
      <c r="AI21" s="81">
        <v>0.94049567244910726</v>
      </c>
      <c r="AJ21" s="81">
        <v>0.94529688659870381</v>
      </c>
      <c r="AK21" s="81">
        <v>0.91586189309453858</v>
      </c>
      <c r="AL21" s="81">
        <v>0.93352120381478498</v>
      </c>
      <c r="AM21" s="81">
        <v>0.95196076151603259</v>
      </c>
      <c r="AN21" s="81">
        <v>0.93529772356683694</v>
      </c>
      <c r="AO21" s="81">
        <v>0.94524013450865163</v>
      </c>
      <c r="AP21" s="81">
        <v>0.91369863126854722</v>
      </c>
      <c r="AQ21" s="81">
        <v>0.93890017604211962</v>
      </c>
      <c r="AR21" s="81">
        <v>0.9525448872823572</v>
      </c>
      <c r="AS21" s="81">
        <v>0.95889144450954</v>
      </c>
      <c r="AT21" s="81">
        <v>0.9623931260257288</v>
      </c>
      <c r="AU21" s="81">
        <v>0.88768492377095254</v>
      </c>
      <c r="AV21" s="81">
        <v>0.96726686829824404</v>
      </c>
      <c r="AW21" s="81">
        <v>0.99991152422124696</v>
      </c>
      <c r="AX21" s="81">
        <v>0.93445760519806409</v>
      </c>
      <c r="AY21" s="81">
        <v>0.89246159342622378</v>
      </c>
      <c r="AZ21" s="81">
        <v>0.97947545277524151</v>
      </c>
      <c r="BA21" s="81">
        <v>0.95955922798125437</v>
      </c>
      <c r="BB21" s="81">
        <v>0.97247462204165658</v>
      </c>
      <c r="BC21" s="81">
        <v>0.95012098539461132</v>
      </c>
      <c r="BD21" s="81">
        <v>0.97528516453171332</v>
      </c>
      <c r="BE21" s="81">
        <v>0.74925014997000605</v>
      </c>
      <c r="BF21" s="81">
        <v>0.92957985843775404</v>
      </c>
      <c r="BG21" s="81">
        <v>0.90809829189622315</v>
      </c>
      <c r="BH21" s="81">
        <v>0.90597694399476703</v>
      </c>
      <c r="BI21" s="81">
        <v>0.94644458291415923</v>
      </c>
      <c r="BJ21" s="81">
        <v>0.99662711294743067</v>
      </c>
      <c r="BK21" s="81">
        <v>0.93822632579805265</v>
      </c>
      <c r="BL21" s="81">
        <v>0.93070044709388966</v>
      </c>
      <c r="BM21" s="81">
        <v>0.95745496358758142</v>
      </c>
      <c r="BN21" s="81">
        <v>0.68551042810098795</v>
      </c>
      <c r="BO21" s="81">
        <v>0.99132683105889952</v>
      </c>
      <c r="BP21" s="81">
        <v>0.98763804239155983</v>
      </c>
      <c r="BQ21" s="81">
        <v>0.96909332822085725</v>
      </c>
      <c r="BR21" s="81">
        <v>0.99375034184977673</v>
      </c>
      <c r="BS21" s="81">
        <v>0.98401551790637487</v>
      </c>
      <c r="BT21" s="81">
        <v>0.93745666212503531</v>
      </c>
      <c r="BU21" s="81">
        <v>0.99048374306106257</v>
      </c>
      <c r="BV21" s="81">
        <v>0.98756917660252719</v>
      </c>
      <c r="BW21" s="81">
        <v>0.99534291294189092</v>
      </c>
      <c r="BX21" s="81">
        <v>0.98797566798612668</v>
      </c>
      <c r="BY21" s="81"/>
      <c r="BZ21" s="81"/>
      <c r="CA21" s="81">
        <v>1.0631965922656282E-3</v>
      </c>
      <c r="CB21" s="81"/>
    </row>
    <row r="22" spans="1:80" ht="28.5">
      <c r="A22" s="111"/>
      <c r="B22" s="92" t="s">
        <v>76</v>
      </c>
      <c r="C22" s="92" t="s">
        <v>77</v>
      </c>
      <c r="D22" s="81">
        <v>3.0059737992794048E-2</v>
      </c>
      <c r="E22" s="81">
        <v>1</v>
      </c>
      <c r="F22" s="81">
        <v>1</v>
      </c>
      <c r="G22" s="81">
        <v>1</v>
      </c>
      <c r="H22" s="81">
        <v>1</v>
      </c>
      <c r="I22" s="81">
        <v>1</v>
      </c>
      <c r="J22" s="81">
        <v>1</v>
      </c>
      <c r="K22" s="81">
        <v>1</v>
      </c>
      <c r="L22" s="81">
        <v>1</v>
      </c>
      <c r="M22" s="81">
        <v>0.33355570380253502</v>
      </c>
      <c r="N22" s="81">
        <v>1</v>
      </c>
      <c r="O22" s="81">
        <v>1</v>
      </c>
      <c r="P22" s="81">
        <v>1</v>
      </c>
      <c r="Q22" s="81">
        <v>1</v>
      </c>
      <c r="R22" s="81">
        <v>0.33557046979865773</v>
      </c>
      <c r="S22" s="81">
        <v>1</v>
      </c>
      <c r="T22" s="81">
        <v>1</v>
      </c>
      <c r="U22" s="81">
        <v>1</v>
      </c>
      <c r="V22" s="81">
        <v>1</v>
      </c>
      <c r="W22" s="81">
        <v>0.33355570380253502</v>
      </c>
      <c r="X22" s="81">
        <v>0.7142857142857143</v>
      </c>
      <c r="Y22" s="81">
        <v>1</v>
      </c>
      <c r="Z22" s="81">
        <v>1</v>
      </c>
      <c r="AA22" s="81">
        <v>0.33355570380253502</v>
      </c>
      <c r="AB22" s="81">
        <v>1</v>
      </c>
      <c r="AC22" s="81">
        <v>1</v>
      </c>
      <c r="AD22" s="81">
        <v>1</v>
      </c>
      <c r="AE22" s="81">
        <v>1</v>
      </c>
      <c r="AF22" s="81">
        <v>0.98039215686274506</v>
      </c>
      <c r="AG22" s="81">
        <v>1</v>
      </c>
      <c r="AH22" s="81">
        <v>1</v>
      </c>
      <c r="AI22" s="81">
        <v>1</v>
      </c>
      <c r="AJ22" s="81">
        <v>0.33355570380253502</v>
      </c>
      <c r="AK22" s="81">
        <v>0.33355570380253502</v>
      </c>
      <c r="AL22" s="81">
        <v>1</v>
      </c>
      <c r="AM22" s="81">
        <v>0.94339622641509424</v>
      </c>
      <c r="AN22" s="81">
        <v>1</v>
      </c>
      <c r="AO22" s="81">
        <v>0.33355570380253502</v>
      </c>
      <c r="AP22" s="81">
        <v>0.80645161290322587</v>
      </c>
      <c r="AQ22" s="81">
        <v>0.33355570380253502</v>
      </c>
      <c r="AR22" s="81">
        <v>0.33355570380253502</v>
      </c>
      <c r="AS22" s="81">
        <v>0.33355570380253502</v>
      </c>
      <c r="AT22" s="81">
        <v>0.33355570380253502</v>
      </c>
      <c r="AU22" s="81">
        <v>0.33355570380253502</v>
      </c>
      <c r="AV22" s="81">
        <v>0.33355570380253502</v>
      </c>
      <c r="AW22" s="81">
        <v>0.33355570380253502</v>
      </c>
      <c r="AX22" s="81">
        <v>0.33355570380253502</v>
      </c>
      <c r="AY22" s="81">
        <v>0.33355570380253502</v>
      </c>
      <c r="AZ22" s="81">
        <v>0.33355570380253502</v>
      </c>
      <c r="BA22" s="81">
        <v>0.33355570380253502</v>
      </c>
      <c r="BB22" s="81">
        <v>0.33355570380253502</v>
      </c>
      <c r="BC22" s="81">
        <v>1</v>
      </c>
      <c r="BD22" s="81">
        <v>0.33355570380253502</v>
      </c>
      <c r="BE22" s="81">
        <v>0.7142857142857143</v>
      </c>
      <c r="BF22" s="81">
        <v>0.33355570380253502</v>
      </c>
      <c r="BG22" s="81">
        <v>0.33355570380253502</v>
      </c>
      <c r="BH22" s="81">
        <v>1</v>
      </c>
      <c r="BI22" s="81">
        <v>1</v>
      </c>
      <c r="BJ22" s="81">
        <v>1</v>
      </c>
      <c r="BK22" s="81">
        <v>1</v>
      </c>
      <c r="BL22" s="81">
        <v>0.92592592592592582</v>
      </c>
      <c r="BM22" s="81">
        <v>1</v>
      </c>
      <c r="BN22" s="81">
        <v>0.33355570380253502</v>
      </c>
      <c r="BO22" s="81">
        <v>0.33355570380253502</v>
      </c>
      <c r="BP22" s="81">
        <v>0.33355570380253502</v>
      </c>
      <c r="BQ22" s="81">
        <v>0.33355570380253502</v>
      </c>
      <c r="BR22" s="81">
        <v>0.33355570380253502</v>
      </c>
      <c r="BS22" s="81">
        <v>0.33355570380253502</v>
      </c>
      <c r="BT22" s="81">
        <v>0.33355570380253502</v>
      </c>
      <c r="BU22" s="81">
        <v>0.33355570380253502</v>
      </c>
      <c r="BV22" s="81">
        <v>0.33355570380253502</v>
      </c>
      <c r="BW22" s="81">
        <v>0.33355570380253502</v>
      </c>
      <c r="BX22" s="81">
        <v>0.33355570380253502</v>
      </c>
      <c r="BY22" s="81"/>
      <c r="BZ22" s="81"/>
      <c r="CA22" s="81">
        <v>3.0059737992794048E-2</v>
      </c>
      <c r="CB22" s="81"/>
    </row>
    <row r="23" spans="1:80" ht="28.5">
      <c r="A23" s="111"/>
      <c r="B23" s="92" t="s">
        <v>78</v>
      </c>
      <c r="C23" s="92" t="s">
        <v>79</v>
      </c>
      <c r="D23" s="81">
        <v>9.8895553906941366E-2</v>
      </c>
      <c r="E23" s="81">
        <v>0.33333333675213678</v>
      </c>
      <c r="F23" s="81">
        <v>0.33333333675213678</v>
      </c>
      <c r="G23" s="81">
        <v>0.33333333675213678</v>
      </c>
      <c r="H23" s="81">
        <v>0.33333333675213678</v>
      </c>
      <c r="I23" s="81">
        <v>0.33333333675213678</v>
      </c>
      <c r="J23" s="81">
        <v>0.33333333675213678</v>
      </c>
      <c r="K23" s="81">
        <v>0.33333333675213678</v>
      </c>
      <c r="L23" s="81">
        <v>0.33333333675213678</v>
      </c>
      <c r="M23" s="81">
        <v>0.33333333675213678</v>
      </c>
      <c r="N23" s="81">
        <v>0.33333333675213678</v>
      </c>
      <c r="O23" s="81">
        <v>0.33333333675213678</v>
      </c>
      <c r="P23" s="81">
        <v>0.38419399881881033</v>
      </c>
      <c r="Q23" s="81">
        <v>0.33678756476683935</v>
      </c>
      <c r="R23" s="81">
        <v>0.33854166666666663</v>
      </c>
      <c r="S23" s="81">
        <v>0.36312849162011174</v>
      </c>
      <c r="T23" s="81">
        <v>0.81685957957619815</v>
      </c>
      <c r="U23" s="81">
        <v>0.34031413612565442</v>
      </c>
      <c r="V23" s="81">
        <v>0.39827909119328953</v>
      </c>
      <c r="W23" s="81">
        <v>1</v>
      </c>
      <c r="X23" s="81">
        <v>0.3623188405797102</v>
      </c>
      <c r="Y23" s="81">
        <v>0.33333333675213678</v>
      </c>
      <c r="Z23" s="81">
        <v>0.33333333675213678</v>
      </c>
      <c r="AA23" s="81">
        <v>0.33333333675213678</v>
      </c>
      <c r="AB23" s="81">
        <v>0.33333333675213678</v>
      </c>
      <c r="AC23" s="81">
        <v>0.33333333675213678</v>
      </c>
      <c r="AD23" s="81">
        <v>0.39393939393939398</v>
      </c>
      <c r="AE23" s="81">
        <v>0.33333333675213678</v>
      </c>
      <c r="AF23" s="81">
        <v>0.7397291453283259</v>
      </c>
      <c r="AG23" s="81">
        <v>0.36208068271705346</v>
      </c>
      <c r="AH23" s="81">
        <v>0.33333333675213678</v>
      </c>
      <c r="AI23" s="81">
        <v>0.33333333675213678</v>
      </c>
      <c r="AJ23" s="81">
        <v>0.33333333675213678</v>
      </c>
      <c r="AK23" s="81">
        <v>0.33333333675213678</v>
      </c>
      <c r="AL23" s="81">
        <v>0.33333333675213678</v>
      </c>
      <c r="AM23" s="81">
        <v>0.41298228229766054</v>
      </c>
      <c r="AN23" s="81">
        <v>1</v>
      </c>
      <c r="AO23" s="81">
        <v>0.33333333675213678</v>
      </c>
      <c r="AP23" s="81">
        <v>0.39872897471444874</v>
      </c>
      <c r="AQ23" s="81">
        <v>0.33333333675213678</v>
      </c>
      <c r="AR23" s="81">
        <v>0.33333333675213678</v>
      </c>
      <c r="AS23" s="81">
        <v>0.33333333675213678</v>
      </c>
      <c r="AT23" s="81">
        <v>0.33333333675213678</v>
      </c>
      <c r="AU23" s="81">
        <v>0.33333333675213678</v>
      </c>
      <c r="AV23" s="81">
        <v>0.33333333675213678</v>
      </c>
      <c r="AW23" s="81">
        <v>0.33333333675213678</v>
      </c>
      <c r="AX23" s="81">
        <v>0.33333333675213678</v>
      </c>
      <c r="AY23" s="81">
        <v>0.33333333675213678</v>
      </c>
      <c r="AZ23" s="81">
        <v>0.33333333675213678</v>
      </c>
      <c r="BA23" s="81">
        <v>0.33333333675213678</v>
      </c>
      <c r="BB23" s="81">
        <v>0.33333333675213678</v>
      </c>
      <c r="BC23" s="81">
        <v>0.33333333675213678</v>
      </c>
      <c r="BD23" s="81">
        <v>0.33333333675213678</v>
      </c>
      <c r="BE23" s="81">
        <v>0.33333333675213678</v>
      </c>
      <c r="BF23" s="81">
        <v>0.41935483870967744</v>
      </c>
      <c r="BG23" s="81">
        <v>0.33333333675213678</v>
      </c>
      <c r="BH23" s="81">
        <v>0.33333333675213678</v>
      </c>
      <c r="BI23" s="81">
        <v>0.33333333675213678</v>
      </c>
      <c r="BJ23" s="81">
        <v>0.33333333675213678</v>
      </c>
      <c r="BK23" s="81">
        <v>0.33333333675213678</v>
      </c>
      <c r="BL23" s="81">
        <v>0.33333333675213678</v>
      </c>
      <c r="BM23" s="81">
        <v>0.33333333675213678</v>
      </c>
      <c r="BN23" s="81">
        <v>0.33333333675213678</v>
      </c>
      <c r="BO23" s="81">
        <v>0.33333333675213678</v>
      </c>
      <c r="BP23" s="81">
        <v>0.33333333675213678</v>
      </c>
      <c r="BQ23" s="81">
        <v>0.33333333675213678</v>
      </c>
      <c r="BR23" s="81">
        <v>0.33333333675213678</v>
      </c>
      <c r="BS23" s="81">
        <v>0.33333333675213678</v>
      </c>
      <c r="BT23" s="81">
        <v>0.33333333675213678</v>
      </c>
      <c r="BU23" s="81">
        <v>0.33333333675213678</v>
      </c>
      <c r="BV23" s="81">
        <v>0.33333333675213678</v>
      </c>
      <c r="BW23" s="81">
        <v>0.33333333675213678</v>
      </c>
      <c r="BX23" s="81">
        <v>0.33333333675213678</v>
      </c>
      <c r="BY23" s="81"/>
      <c r="BZ23" s="81"/>
      <c r="CA23" s="81">
        <v>9.8895553906941366E-2</v>
      </c>
      <c r="CB23" s="81"/>
    </row>
    <row r="24" spans="1:80" s="81" customFormat="1">
      <c r="A24" s="94"/>
      <c r="B24" s="94"/>
      <c r="C24" s="94" t="s">
        <v>45</v>
      </c>
      <c r="D24" s="81">
        <f>SUM(D19:D23)</f>
        <v>0.14828850119010573</v>
      </c>
    </row>
    <row r="25" spans="1:80" s="81" customFormat="1">
      <c r="A25" s="94"/>
      <c r="B25" s="94"/>
      <c r="C25" s="94" t="s">
        <v>254</v>
      </c>
      <c r="E25" s="81">
        <f t="shared" ref="E25:BQ25" si="6">SUM(E19*0.005676+E20*0.012594+E21*0.001063+E22*0.03006+E23*0.098896)/0.148289</f>
        <v>0.50801849686229317</v>
      </c>
      <c r="F25" s="81">
        <f t="shared" si="6"/>
        <v>0.50383727812981638</v>
      </c>
      <c r="G25" s="81">
        <f t="shared" si="6"/>
        <v>0.50829868601654937</v>
      </c>
      <c r="H25" s="81">
        <f t="shared" si="6"/>
        <v>0.50159364301063836</v>
      </c>
      <c r="I25" s="81">
        <f t="shared" si="6"/>
        <v>0.50102445579784771</v>
      </c>
      <c r="J25" s="81">
        <f t="shared" si="6"/>
        <v>0.50029026798993215</v>
      </c>
      <c r="K25" s="81">
        <f t="shared" si="6"/>
        <v>0.5015034820496036</v>
      </c>
      <c r="L25" s="81">
        <f t="shared" si="6"/>
        <v>0.50156259124803737</v>
      </c>
      <c r="M25" s="81">
        <f t="shared" si="6"/>
        <v>0.36445253187365734</v>
      </c>
      <c r="N25" s="81">
        <f t="shared" si="6"/>
        <v>0.49989510955394983</v>
      </c>
      <c r="O25" s="81">
        <f t="shared" si="6"/>
        <v>0.50022935186247175</v>
      </c>
      <c r="P25" s="81">
        <f t="shared" si="6"/>
        <v>0.55064490386868126</v>
      </c>
      <c r="Q25" s="81">
        <f t="shared" si="6"/>
        <v>0.5427393505211926</v>
      </c>
      <c r="R25" s="81">
        <f t="shared" si="6"/>
        <v>0.3673910909602518</v>
      </c>
      <c r="S25" s="81">
        <f t="shared" si="6"/>
        <v>0.55782642398659299</v>
      </c>
      <c r="T25" s="81">
        <f t="shared" si="6"/>
        <v>0.8217609495370467</v>
      </c>
      <c r="U25" s="81">
        <f t="shared" si="6"/>
        <v>0.50388101139422614</v>
      </c>
      <c r="V25" s="81">
        <f t="shared" si="6"/>
        <v>0.55620824043756589</v>
      </c>
      <c r="W25" s="81">
        <f t="shared" si="6"/>
        <v>0.81632503811642421</v>
      </c>
      <c r="X25" s="81">
        <f t="shared" si="6"/>
        <v>0.46840606976524213</v>
      </c>
      <c r="Y25" s="81">
        <f t="shared" si="6"/>
        <v>0.50406080282122456</v>
      </c>
      <c r="Z25" s="81">
        <f t="shared" si="6"/>
        <v>0.49841154384578035</v>
      </c>
      <c r="AA25" s="81">
        <f t="shared" si="6"/>
        <v>0.36531905067697917</v>
      </c>
      <c r="AB25" s="81">
        <f t="shared" si="6"/>
        <v>0.49798923583428795</v>
      </c>
      <c r="AC25" s="81">
        <f t="shared" si="6"/>
        <v>0.49988861999148199</v>
      </c>
      <c r="AD25" s="81">
        <f t="shared" si="6"/>
        <v>0.53082933883759031</v>
      </c>
      <c r="AE25" s="81">
        <f t="shared" si="6"/>
        <v>0.50124020246166612</v>
      </c>
      <c r="AF25" s="81">
        <f t="shared" si="6"/>
        <v>0.76726268459239066</v>
      </c>
      <c r="AG25" s="81">
        <f t="shared" si="6"/>
        <v>0.53039989377833374</v>
      </c>
      <c r="AH25" s="81">
        <f t="shared" si="6"/>
        <v>0.49224731342653194</v>
      </c>
      <c r="AI25" s="81">
        <f t="shared" si="6"/>
        <v>0.50548552087044929</v>
      </c>
      <c r="AJ25" s="81">
        <f t="shared" si="6"/>
        <v>0.36015003981912469</v>
      </c>
      <c r="AK25" s="81">
        <f t="shared" si="6"/>
        <v>0.36454264478702936</v>
      </c>
      <c r="AL25" s="81">
        <f t="shared" si="6"/>
        <v>0.50369665728924051</v>
      </c>
      <c r="AM25" s="81">
        <f t="shared" si="6"/>
        <v>0.53991683174335126</v>
      </c>
      <c r="AN25" s="81">
        <f t="shared" si="6"/>
        <v>0.95002496753766519</v>
      </c>
      <c r="AO25" s="81">
        <f t="shared" si="6"/>
        <v>0.3701486523414857</v>
      </c>
      <c r="AP25" s="81">
        <f t="shared" si="6"/>
        <v>0.51702857935355229</v>
      </c>
      <c r="AQ25" s="81">
        <f t="shared" si="6"/>
        <v>0.36406637647195622</v>
      </c>
      <c r="AR25" s="81">
        <f t="shared" si="6"/>
        <v>0.36816328867133857</v>
      </c>
      <c r="AS25" s="81">
        <f t="shared" si="6"/>
        <v>0.36574434149060986</v>
      </c>
      <c r="AT25" s="81">
        <f t="shared" si="6"/>
        <v>0.36784660981907175</v>
      </c>
      <c r="AU25" s="81">
        <f t="shared" si="6"/>
        <v>0.36546284158148423</v>
      </c>
      <c r="AV25" s="81">
        <f t="shared" si="6"/>
        <v>0.38234832880044778</v>
      </c>
      <c r="AW25" s="81">
        <f t="shared" si="6"/>
        <v>0.37367036939971254</v>
      </c>
      <c r="AX25" s="81">
        <f t="shared" si="6"/>
        <v>0.36839965764378568</v>
      </c>
      <c r="AY25" s="81">
        <f t="shared" si="6"/>
        <v>0.38342024337778352</v>
      </c>
      <c r="AZ25" s="81">
        <f t="shared" si="6"/>
        <v>0.36673573113513513</v>
      </c>
      <c r="BA25" s="81">
        <f t="shared" si="6"/>
        <v>0.37580111257891141</v>
      </c>
      <c r="BB25" s="81">
        <f t="shared" si="6"/>
        <v>0.36961641515108018</v>
      </c>
      <c r="BC25" s="81">
        <f t="shared" si="6"/>
        <v>0.50316827217461568</v>
      </c>
      <c r="BD25" s="81">
        <f t="shared" si="6"/>
        <v>0.3677283528174432</v>
      </c>
      <c r="BE25" s="81">
        <f t="shared" si="6"/>
        <v>0.43752334849160879</v>
      </c>
      <c r="BF25" s="81">
        <f t="shared" si="6"/>
        <v>0.42323519982118946</v>
      </c>
      <c r="BG25" s="81">
        <f t="shared" si="6"/>
        <v>0.35106148940331028</v>
      </c>
      <c r="BH25" s="81">
        <f t="shared" si="6"/>
        <v>0.5198569498977581</v>
      </c>
      <c r="BI25" s="81">
        <f t="shared" si="6"/>
        <v>0.50445693073039843</v>
      </c>
      <c r="BJ25" s="81">
        <f t="shared" si="6"/>
        <v>0.51045664143716962</v>
      </c>
      <c r="BK25" s="81">
        <f t="shared" si="6"/>
        <v>0.5337084714004785</v>
      </c>
      <c r="BL25" s="81">
        <f t="shared" si="6"/>
        <v>0.48558929875778845</v>
      </c>
      <c r="BM25" s="81">
        <f t="shared" si="6"/>
        <v>0.5016111935682972</v>
      </c>
      <c r="BN25" s="81">
        <f t="shared" si="6"/>
        <v>0.36589590598216609</v>
      </c>
      <c r="BO25" s="81">
        <f t="shared" si="6"/>
        <v>0.37324452785897294</v>
      </c>
      <c r="BP25" s="81">
        <f t="shared" si="6"/>
        <v>0.36736110365663727</v>
      </c>
      <c r="BQ25" s="81">
        <f t="shared" si="6"/>
        <v>0.36645625325372694</v>
      </c>
      <c r="BR25" s="81">
        <f t="shared" ref="BR25:BX25" si="7">SUM(BR19*0.005676+BR20*0.012594+BR21*0.001063+BR22*0.03006+BR23*0.098896)/0.148289</f>
        <v>0.37227912864576601</v>
      </c>
      <c r="BS25" s="81">
        <f t="shared" si="7"/>
        <v>0.36585448354335054</v>
      </c>
      <c r="BT25" s="81">
        <f t="shared" si="7"/>
        <v>0.365297190180006</v>
      </c>
      <c r="BU25" s="81">
        <f t="shared" si="7"/>
        <v>0.37036181172253901</v>
      </c>
      <c r="BV25" s="81">
        <f t="shared" si="7"/>
        <v>0.36550029849229548</v>
      </c>
      <c r="BW25" s="81">
        <f t="shared" si="7"/>
        <v>0.36808478570263403</v>
      </c>
      <c r="BX25" s="81">
        <f t="shared" si="7"/>
        <v>0.36841173530757787</v>
      </c>
      <c r="BY25" s="81">
        <f t="shared" ref="BY25:BY30" si="8">MAX(E25:BX25)</f>
        <v>0.95002496753766519</v>
      </c>
      <c r="BZ25" s="81">
        <f t="shared" ref="BZ25:BZ30" si="9">MIN(E25:BX25)</f>
        <v>0.35106148940331028</v>
      </c>
    </row>
    <row r="26" spans="1:80" s="81" customFormat="1">
      <c r="A26" s="94"/>
      <c r="B26" s="94"/>
      <c r="C26" s="94"/>
    </row>
    <row r="27" spans="1:80" ht="28.5">
      <c r="A27" s="95" t="s">
        <v>211</v>
      </c>
      <c r="B27" s="92" t="s">
        <v>86</v>
      </c>
      <c r="C27" s="92" t="s">
        <v>209</v>
      </c>
      <c r="D27" s="81">
        <v>9.3401850173215253E-3</v>
      </c>
      <c r="E27" s="81">
        <v>0.66176470588235292</v>
      </c>
      <c r="F27" s="81">
        <v>0.66176470588235292</v>
      </c>
      <c r="G27" s="81">
        <v>0.5844155844155845</v>
      </c>
      <c r="H27" s="81">
        <v>0.43269230769230771</v>
      </c>
      <c r="I27" s="81">
        <v>0.6</v>
      </c>
      <c r="J27" s="81">
        <v>0.67164179104477606</v>
      </c>
      <c r="K27" s="81">
        <v>0.68181818181818188</v>
      </c>
      <c r="L27" s="81">
        <v>0.60810810810810811</v>
      </c>
      <c r="M27" s="81">
        <v>0.69230769230769229</v>
      </c>
      <c r="N27" s="81">
        <v>0.6</v>
      </c>
      <c r="O27" s="81">
        <v>0.5844155844155845</v>
      </c>
      <c r="P27" s="81">
        <v>0.89999999999999991</v>
      </c>
      <c r="Q27" s="81">
        <v>0.5357142857142857</v>
      </c>
      <c r="R27" s="81">
        <v>0.81818181818181812</v>
      </c>
      <c r="S27" s="81">
        <v>0.51724137931034486</v>
      </c>
      <c r="T27" s="81">
        <v>0.33477161136735606</v>
      </c>
      <c r="U27" s="81">
        <v>0.3348214285714286</v>
      </c>
      <c r="V27" s="81">
        <v>0.33380313033157777</v>
      </c>
      <c r="W27" s="81">
        <v>0.36585365853658536</v>
      </c>
      <c r="X27" s="81">
        <v>0.6</v>
      </c>
      <c r="Y27" s="81">
        <v>0.33489618218352313</v>
      </c>
      <c r="Z27" s="81">
        <v>1</v>
      </c>
      <c r="AA27" s="81">
        <v>0.6</v>
      </c>
      <c r="AB27" s="81">
        <v>0.33529543253110794</v>
      </c>
      <c r="AC27" s="81">
        <v>0.60810810810810811</v>
      </c>
      <c r="AD27" s="81">
        <v>1</v>
      </c>
      <c r="AE27" s="81">
        <v>0.60810810810810811</v>
      </c>
      <c r="AF27" s="81">
        <v>0.33499590560559811</v>
      </c>
      <c r="AG27" s="81">
        <v>0.5625</v>
      </c>
      <c r="AH27" s="81">
        <v>0.52941176470588236</v>
      </c>
      <c r="AI27" s="81">
        <v>0.33484634273383435</v>
      </c>
      <c r="AJ27" s="81">
        <v>0.51136363636363635</v>
      </c>
      <c r="AK27" s="81">
        <v>0.54216867469879515</v>
      </c>
      <c r="AL27" s="81">
        <v>0.9375</v>
      </c>
      <c r="AM27" s="81">
        <v>0.57692307692307687</v>
      </c>
      <c r="AN27" s="81">
        <v>0.625</v>
      </c>
      <c r="AO27" s="81">
        <v>0.64285714285714279</v>
      </c>
      <c r="AP27" s="81">
        <v>0.54878048780487809</v>
      </c>
      <c r="AQ27" s="81">
        <v>0.625</v>
      </c>
      <c r="AR27" s="81">
        <v>0.64285714285714279</v>
      </c>
      <c r="AS27" s="81">
        <v>0.569620253164557</v>
      </c>
      <c r="AT27" s="81">
        <v>0.54878048780487809</v>
      </c>
      <c r="AU27" s="81">
        <v>0.44117647058823528</v>
      </c>
      <c r="AV27" s="81">
        <v>0.57692307692307687</v>
      </c>
      <c r="AW27" s="81">
        <v>0.5</v>
      </c>
      <c r="AX27" s="81">
        <v>0.45918367346938771</v>
      </c>
      <c r="AY27" s="81">
        <v>0.51724137931034486</v>
      </c>
      <c r="AZ27" s="81">
        <v>0.57692307692307687</v>
      </c>
      <c r="BA27" s="81">
        <v>0.52941176470588236</v>
      </c>
      <c r="BB27" s="81">
        <v>0.703125</v>
      </c>
      <c r="BC27" s="81">
        <v>0.73770491803278682</v>
      </c>
      <c r="BD27" s="81">
        <v>0.57692307692307687</v>
      </c>
      <c r="BE27" s="81">
        <v>0.44117647058823528</v>
      </c>
      <c r="BF27" s="81">
        <v>0.69230769230769229</v>
      </c>
      <c r="BG27" s="81">
        <v>0.57692307692307687</v>
      </c>
      <c r="BH27" s="81">
        <v>0.8035714285714286</v>
      </c>
      <c r="BI27" s="81">
        <v>0.6</v>
      </c>
      <c r="BJ27" s="81">
        <v>0.89999999999999991</v>
      </c>
      <c r="BK27" s="81">
        <v>0.6</v>
      </c>
      <c r="BL27" s="81">
        <v>0.66176470588235292</v>
      </c>
      <c r="BM27" s="81">
        <v>0.51724137931034486</v>
      </c>
      <c r="BN27" s="81">
        <v>0.61643835616438358</v>
      </c>
      <c r="BO27" s="81">
        <v>0.8035714285714286</v>
      </c>
      <c r="BP27" s="81">
        <v>0.5625</v>
      </c>
      <c r="BQ27" s="81">
        <v>0.48913043478260876</v>
      </c>
      <c r="BR27" s="81">
        <v>0.5625</v>
      </c>
      <c r="BS27" s="81">
        <v>0.5844155844155845</v>
      </c>
      <c r="BT27" s="81">
        <v>0.33469691335068802</v>
      </c>
      <c r="BU27" s="81">
        <v>0.33527045149754131</v>
      </c>
      <c r="BV27" s="81">
        <v>0.33469691335068802</v>
      </c>
      <c r="BW27" s="81">
        <v>0.569620253164557</v>
      </c>
      <c r="BX27" s="81">
        <v>0.3348214285714286</v>
      </c>
      <c r="BY27" s="81"/>
      <c r="BZ27" s="81"/>
      <c r="CA27" s="81">
        <v>9.3401850173215253E-3</v>
      </c>
      <c r="CB27" s="81"/>
    </row>
    <row r="28" spans="1:80" ht="28.5">
      <c r="A28" s="95" t="s">
        <v>210</v>
      </c>
      <c r="B28" s="92" t="s">
        <v>87</v>
      </c>
      <c r="C28" s="92" t="s">
        <v>82</v>
      </c>
      <c r="D28" s="81">
        <v>8.7858333572627696E-3</v>
      </c>
      <c r="E28" s="81">
        <v>0.40287769784172661</v>
      </c>
      <c r="F28" s="81">
        <v>0.40287769784172661</v>
      </c>
      <c r="G28" s="81">
        <v>0.39160839160839156</v>
      </c>
      <c r="H28" s="81">
        <v>0.4375</v>
      </c>
      <c r="I28" s="81">
        <v>0.39160839160839156</v>
      </c>
      <c r="J28" s="81">
        <v>0.47457627118644069</v>
      </c>
      <c r="K28" s="81">
        <v>0.47457627118644069</v>
      </c>
      <c r="L28" s="81">
        <v>0.38888888888888895</v>
      </c>
      <c r="M28" s="81">
        <v>0.40287769784172661</v>
      </c>
      <c r="N28" s="81">
        <v>0.53030303030303028</v>
      </c>
      <c r="O28" s="81">
        <v>0.44094488188976377</v>
      </c>
      <c r="P28" s="81">
        <v>0.51851851851851849</v>
      </c>
      <c r="Q28" s="81">
        <v>0.51851851851851849</v>
      </c>
      <c r="R28" s="81">
        <v>0.51851851851851849</v>
      </c>
      <c r="S28" s="81">
        <v>0.51851851851851849</v>
      </c>
      <c r="T28" s="81">
        <v>0.51851851851851849</v>
      </c>
      <c r="U28" s="81">
        <v>0.51851851851851849</v>
      </c>
      <c r="V28" s="81">
        <v>0.63636363636363635</v>
      </c>
      <c r="W28" s="81">
        <v>0.40579710144927533</v>
      </c>
      <c r="X28" s="81">
        <v>0.40579710144927533</v>
      </c>
      <c r="Y28" s="81">
        <v>0.35308953341740223</v>
      </c>
      <c r="Z28" s="81">
        <v>0.41176470588235298</v>
      </c>
      <c r="AA28" s="81">
        <v>0.44444444444444442</v>
      </c>
      <c r="AB28" s="81">
        <v>0.3783783783783784</v>
      </c>
      <c r="AC28" s="81">
        <v>0.45161290322580644</v>
      </c>
      <c r="AD28" s="81">
        <v>0.41176470588235298</v>
      </c>
      <c r="AE28" s="81">
        <v>0.45161290322580644</v>
      </c>
      <c r="AF28" s="81">
        <v>0.65116279069767435</v>
      </c>
      <c r="AG28" s="81">
        <v>0.41176470588235298</v>
      </c>
      <c r="AH28" s="81">
        <v>0.41176470588235298</v>
      </c>
      <c r="AI28" s="81">
        <v>0.3544303797468355</v>
      </c>
      <c r="AJ28" s="81">
        <v>0.82352941176470595</v>
      </c>
      <c r="AK28" s="81">
        <v>0.82352941176470595</v>
      </c>
      <c r="AL28" s="81">
        <v>0.82352941176470595</v>
      </c>
      <c r="AM28" s="81">
        <v>1</v>
      </c>
      <c r="AN28" s="81">
        <v>0.82352941176470595</v>
      </c>
      <c r="AO28" s="81">
        <v>0.82352941176470595</v>
      </c>
      <c r="AP28" s="81">
        <v>0.82352941176470595</v>
      </c>
      <c r="AQ28" s="81">
        <v>0.82352941176470595</v>
      </c>
      <c r="AR28" s="81">
        <v>0.42424242424242425</v>
      </c>
      <c r="AS28" s="81">
        <v>0.40579710144927533</v>
      </c>
      <c r="AT28" s="81">
        <v>0.42424242424242425</v>
      </c>
      <c r="AU28" s="81">
        <v>0.40579710144927533</v>
      </c>
      <c r="AV28" s="81">
        <v>0.40579710144927533</v>
      </c>
      <c r="AW28" s="81">
        <v>0.40579710144927533</v>
      </c>
      <c r="AX28" s="81">
        <v>0.40579710144927533</v>
      </c>
      <c r="AY28" s="81">
        <v>1</v>
      </c>
      <c r="AZ28" s="81">
        <v>0.40579710144927533</v>
      </c>
      <c r="BA28" s="81">
        <v>0.48275862068965525</v>
      </c>
      <c r="BB28" s="81">
        <v>0.39772727272727276</v>
      </c>
      <c r="BC28" s="81">
        <v>0.62222222222222223</v>
      </c>
      <c r="BD28" s="81">
        <v>0.4375</v>
      </c>
      <c r="BE28" s="81">
        <v>0.47457627118644069</v>
      </c>
      <c r="BF28" s="81">
        <v>0.3783783783783784</v>
      </c>
      <c r="BG28" s="81">
        <v>0.3783783783783784</v>
      </c>
      <c r="BH28" s="81">
        <v>0.3783783783783784</v>
      </c>
      <c r="BI28" s="81">
        <v>0.3783783783783784</v>
      </c>
      <c r="BJ28" s="81">
        <v>0.51851851851851849</v>
      </c>
      <c r="BK28" s="81">
        <v>0.34355828220858897</v>
      </c>
      <c r="BL28" s="81">
        <v>0.4375</v>
      </c>
      <c r="BM28" s="81">
        <v>0.4375</v>
      </c>
      <c r="BN28" s="81">
        <v>0.4375</v>
      </c>
      <c r="BO28" s="81">
        <v>0.434108527131783</v>
      </c>
      <c r="BP28" s="81">
        <v>0.46052631578947362</v>
      </c>
      <c r="BQ28" s="81">
        <v>0.5714285714285714</v>
      </c>
      <c r="BR28" s="81">
        <v>0.48275862068965525</v>
      </c>
      <c r="BS28" s="81">
        <v>0.45901639344262291</v>
      </c>
      <c r="BT28" s="81">
        <v>0.51851851851851849</v>
      </c>
      <c r="BU28" s="81">
        <v>0.434108527131783</v>
      </c>
      <c r="BV28" s="81">
        <v>0.45901639344262291</v>
      </c>
      <c r="BW28" s="81">
        <v>0.5</v>
      </c>
      <c r="BX28" s="81">
        <v>0.45161290322580644</v>
      </c>
      <c r="BY28" s="81"/>
      <c r="BZ28" s="81"/>
      <c r="CA28" s="81">
        <v>8.7858333572627696E-3</v>
      </c>
      <c r="CB28" s="81"/>
    </row>
    <row r="29" spans="1:80" s="81" customFormat="1">
      <c r="A29" s="94"/>
      <c r="B29" s="94"/>
      <c r="C29" s="94" t="s">
        <v>45</v>
      </c>
      <c r="D29" s="81">
        <f>D27+D28</f>
        <v>1.8126018374584295E-2</v>
      </c>
    </row>
    <row r="30" spans="1:80" s="81" customFormat="1">
      <c r="A30" s="94"/>
      <c r="B30" s="94"/>
      <c r="C30" s="94" t="s">
        <v>254</v>
      </c>
      <c r="E30" s="81">
        <f>(E27*0.00934+E28*0.008786)/0.018126</f>
        <v>0.53627749123792268</v>
      </c>
      <c r="F30" s="81">
        <f t="shared" ref="F30:BQ30" si="10">(F27*0.00934+F28*0.008786)/0.018126</f>
        <v>0.53627749123792268</v>
      </c>
      <c r="G30" s="81">
        <f t="shared" si="10"/>
        <v>0.49095845123650489</v>
      </c>
      <c r="H30" s="81">
        <f t="shared" si="10"/>
        <v>0.43502268309865133</v>
      </c>
      <c r="I30" s="81">
        <f t="shared" si="10"/>
        <v>0.49898881875048706</v>
      </c>
      <c r="J30" s="81">
        <f t="shared" si="10"/>
        <v>0.57612056973420933</v>
      </c>
      <c r="K30" s="81">
        <f t="shared" si="10"/>
        <v>0.58136427986460815</v>
      </c>
      <c r="L30" s="81">
        <f t="shared" si="10"/>
        <v>0.50184858807831334</v>
      </c>
      <c r="M30" s="81">
        <f t="shared" si="10"/>
        <v>0.55201573978766716</v>
      </c>
      <c r="N30" s="81">
        <f t="shared" si="10"/>
        <v>0.56621661835167303</v>
      </c>
      <c r="O30" s="81">
        <f t="shared" si="10"/>
        <v>0.51487274030260533</v>
      </c>
      <c r="P30" s="81">
        <f t="shared" si="10"/>
        <v>0.71508902701664467</v>
      </c>
      <c r="Q30" s="81">
        <f t="shared" si="10"/>
        <v>0.52737918637731052</v>
      </c>
      <c r="R30" s="81">
        <f t="shared" si="10"/>
        <v>0.67292959756823811</v>
      </c>
      <c r="S30" s="81">
        <f t="shared" si="10"/>
        <v>0.5178604317809955</v>
      </c>
      <c r="T30" s="81">
        <f t="shared" si="10"/>
        <v>0.42383706023804529</v>
      </c>
      <c r="U30" s="81">
        <f t="shared" si="10"/>
        <v>0.42386273014238363</v>
      </c>
      <c r="V30" s="81">
        <f t="shared" si="10"/>
        <v>0.48045967926668026</v>
      </c>
      <c r="W30" s="81">
        <f t="shared" si="10"/>
        <v>0.38521496767433738</v>
      </c>
      <c r="X30" s="81">
        <f t="shared" si="10"/>
        <v>0.50586634300636291</v>
      </c>
      <c r="Y30" s="81">
        <f t="shared" si="10"/>
        <v>0.34371482854459906</v>
      </c>
      <c r="Z30" s="81">
        <f t="shared" si="10"/>
        <v>0.71487171498854418</v>
      </c>
      <c r="AA30" s="81">
        <f t="shared" si="10"/>
        <v>0.52459940907474834</v>
      </c>
      <c r="AB30" s="81">
        <f t="shared" si="10"/>
        <v>0.35617851551765312</v>
      </c>
      <c r="AC30" s="81">
        <f t="shared" si="10"/>
        <v>0.53225205216107607</v>
      </c>
      <c r="AD30" s="81">
        <f t="shared" si="10"/>
        <v>0.71487171498854418</v>
      </c>
      <c r="AE30" s="81">
        <f t="shared" si="10"/>
        <v>0.53225205216107607</v>
      </c>
      <c r="AF30" s="81">
        <f t="shared" si="10"/>
        <v>0.4882477125359182</v>
      </c>
      <c r="AG30" s="81">
        <f t="shared" si="10"/>
        <v>0.48943587696581448</v>
      </c>
      <c r="AH30" s="81">
        <f t="shared" si="10"/>
        <v>0.47238610770359113</v>
      </c>
      <c r="AI30" s="81">
        <f t="shared" si="10"/>
        <v>0.34433907964193478</v>
      </c>
      <c r="AJ30" s="81">
        <f t="shared" si="10"/>
        <v>0.66267603306857947</v>
      </c>
      <c r="AK30" s="81">
        <f t="shared" si="10"/>
        <v>0.67854931222837112</v>
      </c>
      <c r="AL30" s="81">
        <f t="shared" si="10"/>
        <v>0.88225639477903051</v>
      </c>
      <c r="AM30" s="81">
        <f t="shared" si="10"/>
        <v>0.7819961126813163</v>
      </c>
      <c r="AN30" s="81">
        <f t="shared" si="10"/>
        <v>0.72123079619136632</v>
      </c>
      <c r="AO30" s="81">
        <f t="shared" si="10"/>
        <v>0.73043225896780417</v>
      </c>
      <c r="AP30" s="81">
        <f t="shared" si="10"/>
        <v>0.68195625995047271</v>
      </c>
      <c r="AQ30" s="81">
        <f t="shared" si="10"/>
        <v>0.72123079619136632</v>
      </c>
      <c r="AR30" s="81">
        <f t="shared" si="10"/>
        <v>0.53689063520245239</v>
      </c>
      <c r="AS30" s="81">
        <f t="shared" si="10"/>
        <v>0.49021220886518241</v>
      </c>
      <c r="AT30" s="81">
        <f t="shared" si="10"/>
        <v>0.48841463618512088</v>
      </c>
      <c r="AU30" s="81">
        <f t="shared" si="10"/>
        <v>0.4240274505476912</v>
      </c>
      <c r="AV30" s="81">
        <f t="shared" si="10"/>
        <v>0.49397522187988913</v>
      </c>
      <c r="AW30" s="81">
        <f t="shared" si="10"/>
        <v>0.4543381514583103</v>
      </c>
      <c r="AX30" s="81">
        <f t="shared" si="10"/>
        <v>0.43330623654073785</v>
      </c>
      <c r="AY30" s="81">
        <f t="shared" si="10"/>
        <v>0.75124321321629817</v>
      </c>
      <c r="AZ30" s="81">
        <f t="shared" si="10"/>
        <v>0.49397522187988913</v>
      </c>
      <c r="BA30" s="81">
        <f t="shared" si="10"/>
        <v>0.50679814210152552</v>
      </c>
      <c r="BB30" s="81">
        <f t="shared" si="10"/>
        <v>0.5550931986197627</v>
      </c>
      <c r="BC30" s="81">
        <f t="shared" si="10"/>
        <v>0.6817283669243448</v>
      </c>
      <c r="BD30" s="81">
        <f t="shared" si="10"/>
        <v>0.50934219013911164</v>
      </c>
      <c r="BE30" s="81">
        <f t="shared" si="10"/>
        <v>0.45736595795752977</v>
      </c>
      <c r="BF30" s="81">
        <f t="shared" si="10"/>
        <v>0.54014047658536235</v>
      </c>
      <c r="BG30" s="81">
        <f t="shared" si="10"/>
        <v>0.48068487095299406</v>
      </c>
      <c r="BH30" s="81">
        <f t="shared" si="10"/>
        <v>0.59747266773086039</v>
      </c>
      <c r="BI30" s="81">
        <f t="shared" si="10"/>
        <v>0.49257599207946773</v>
      </c>
      <c r="BJ30" s="81">
        <f t="shared" si="10"/>
        <v>0.71508902701664467</v>
      </c>
      <c r="BK30" s="81">
        <f t="shared" si="10"/>
        <v>0.4756980617612635</v>
      </c>
      <c r="BL30" s="81">
        <f t="shared" si="10"/>
        <v>0.55305954722173534</v>
      </c>
      <c r="BM30" s="81">
        <f t="shared" si="10"/>
        <v>0.47858929067409361</v>
      </c>
      <c r="BN30" s="81">
        <f t="shared" si="10"/>
        <v>0.52970369891731994</v>
      </c>
      <c r="BO30" s="81">
        <f t="shared" si="10"/>
        <v>0.62448607868459605</v>
      </c>
      <c r="BP30" s="81">
        <f t="shared" si="10"/>
        <v>0.5130715111180798</v>
      </c>
      <c r="BQ30" s="81">
        <f t="shared" si="10"/>
        <v>0.52902182993716174</v>
      </c>
      <c r="BR30" s="81">
        <f t="shared" ref="BR30:BX30" si="11">(BR27*0.00934+BR28*0.008786)/0.018126</f>
        <v>0.52384791136374875</v>
      </c>
      <c r="BS30" s="81">
        <f t="shared" si="11"/>
        <v>0.52363232876687871</v>
      </c>
      <c r="BT30" s="81">
        <f t="shared" si="11"/>
        <v>0.42379856970093399</v>
      </c>
      <c r="BU30" s="81">
        <f t="shared" si="11"/>
        <v>0.3831790541965619</v>
      </c>
      <c r="BV30" s="81">
        <f t="shared" si="11"/>
        <v>0.39495681360930768</v>
      </c>
      <c r="BW30" s="81">
        <f t="shared" si="11"/>
        <v>0.53587405740687211</v>
      </c>
      <c r="BX30" s="81">
        <f t="shared" si="11"/>
        <v>0.39143236845410345</v>
      </c>
      <c r="BY30" s="81">
        <f t="shared" si="8"/>
        <v>0.88225639477903051</v>
      </c>
      <c r="BZ30" s="81">
        <f t="shared" si="9"/>
        <v>0.34371482854459906</v>
      </c>
    </row>
    <row r="31" spans="1:80" s="81" customFormat="1">
      <c r="A31" s="94"/>
      <c r="B31" s="94"/>
      <c r="C31" s="94"/>
    </row>
    <row r="32" spans="1:80" ht="28.5">
      <c r="A32" s="111" t="s">
        <v>109</v>
      </c>
      <c r="B32" s="92" t="s">
        <v>89</v>
      </c>
      <c r="C32" s="92" t="s">
        <v>53</v>
      </c>
      <c r="D32" s="81">
        <v>2.8028807497748054E-3</v>
      </c>
      <c r="E32" s="81">
        <v>1</v>
      </c>
      <c r="F32" s="81">
        <v>1</v>
      </c>
      <c r="G32" s="81">
        <v>1</v>
      </c>
      <c r="H32" s="81">
        <v>1</v>
      </c>
      <c r="I32" s="81">
        <v>1</v>
      </c>
      <c r="J32" s="81">
        <v>1</v>
      </c>
      <c r="K32" s="81">
        <v>1</v>
      </c>
      <c r="L32" s="81">
        <v>1</v>
      </c>
      <c r="M32" s="81">
        <v>1</v>
      </c>
      <c r="N32" s="81">
        <v>1</v>
      </c>
      <c r="O32" s="81">
        <v>1</v>
      </c>
      <c r="P32" s="81">
        <v>1</v>
      </c>
      <c r="Q32" s="81">
        <v>1</v>
      </c>
      <c r="R32" s="81">
        <v>1</v>
      </c>
      <c r="S32" s="81">
        <v>1</v>
      </c>
      <c r="T32" s="81">
        <v>1</v>
      </c>
      <c r="U32" s="81">
        <v>1</v>
      </c>
      <c r="V32" s="81">
        <v>1</v>
      </c>
      <c r="W32" s="81">
        <v>0.33355570380253502</v>
      </c>
      <c r="X32" s="81">
        <v>1</v>
      </c>
      <c r="Y32" s="81">
        <v>1</v>
      </c>
      <c r="Z32" s="81">
        <v>1</v>
      </c>
      <c r="AA32" s="81">
        <v>1</v>
      </c>
      <c r="AB32" s="81">
        <v>1</v>
      </c>
      <c r="AC32" s="81">
        <v>1</v>
      </c>
      <c r="AD32" s="81">
        <v>0.33355570380253502</v>
      </c>
      <c r="AE32" s="81">
        <v>1</v>
      </c>
      <c r="AF32" s="81">
        <v>1</v>
      </c>
      <c r="AG32" s="81">
        <v>0.33355570380253502</v>
      </c>
      <c r="AH32" s="81">
        <v>1</v>
      </c>
      <c r="AI32" s="81">
        <v>1</v>
      </c>
      <c r="AJ32" s="81">
        <v>1</v>
      </c>
      <c r="AK32" s="81">
        <v>1</v>
      </c>
      <c r="AL32" s="81">
        <v>1</v>
      </c>
      <c r="AM32" s="81">
        <v>1</v>
      </c>
      <c r="AN32" s="81">
        <v>1</v>
      </c>
      <c r="AO32" s="81">
        <v>1</v>
      </c>
      <c r="AP32" s="81">
        <v>1</v>
      </c>
      <c r="AQ32" s="81">
        <v>1</v>
      </c>
      <c r="AR32" s="81">
        <v>1</v>
      </c>
      <c r="AS32" s="81">
        <v>1</v>
      </c>
      <c r="AT32" s="81">
        <v>1</v>
      </c>
      <c r="AU32" s="81">
        <v>1</v>
      </c>
      <c r="AV32" s="81">
        <v>1</v>
      </c>
      <c r="AW32" s="81">
        <v>1</v>
      </c>
      <c r="AX32" s="81">
        <v>1</v>
      </c>
      <c r="AY32" s="81">
        <v>1</v>
      </c>
      <c r="AZ32" s="81">
        <v>1</v>
      </c>
      <c r="BA32" s="81">
        <v>1</v>
      </c>
      <c r="BB32" s="81">
        <v>1</v>
      </c>
      <c r="BC32" s="81">
        <v>1</v>
      </c>
      <c r="BD32" s="81">
        <v>1</v>
      </c>
      <c r="BE32" s="81">
        <v>1</v>
      </c>
      <c r="BF32" s="81">
        <v>1</v>
      </c>
      <c r="BG32" s="81">
        <v>1</v>
      </c>
      <c r="BH32" s="81">
        <v>1</v>
      </c>
      <c r="BI32" s="81">
        <v>1</v>
      </c>
      <c r="BJ32" s="81">
        <v>1</v>
      </c>
      <c r="BK32" s="81">
        <v>0.33355570380253502</v>
      </c>
      <c r="BL32" s="81">
        <v>1</v>
      </c>
      <c r="BM32" s="81">
        <v>1</v>
      </c>
      <c r="BN32" s="81">
        <v>1</v>
      </c>
      <c r="BO32" s="81">
        <v>1</v>
      </c>
      <c r="BP32" s="81">
        <v>1</v>
      </c>
      <c r="BQ32" s="81">
        <v>1</v>
      </c>
      <c r="BR32" s="81">
        <v>1</v>
      </c>
      <c r="BS32" s="81">
        <v>1</v>
      </c>
      <c r="BT32" s="81">
        <v>1</v>
      </c>
      <c r="BU32" s="81">
        <v>1</v>
      </c>
      <c r="BV32" s="81">
        <v>1</v>
      </c>
      <c r="BW32" s="81">
        <v>1</v>
      </c>
      <c r="BX32" s="81">
        <v>1</v>
      </c>
      <c r="BY32" s="81"/>
      <c r="BZ32" s="81"/>
      <c r="CA32" s="81">
        <v>2.8028807497748054E-3</v>
      </c>
      <c r="CB32" s="81"/>
    </row>
    <row r="33" spans="1:80" ht="28.5">
      <c r="A33" s="111"/>
      <c r="B33" s="92" t="s">
        <v>90</v>
      </c>
      <c r="C33" s="92" t="s">
        <v>53</v>
      </c>
      <c r="D33" s="81">
        <v>1.3814141133790701E-3</v>
      </c>
      <c r="E33" s="81">
        <v>1</v>
      </c>
      <c r="F33" s="81">
        <v>1</v>
      </c>
      <c r="G33" s="81">
        <v>1</v>
      </c>
      <c r="H33" s="81">
        <v>1</v>
      </c>
      <c r="I33" s="81">
        <v>1</v>
      </c>
      <c r="J33" s="81">
        <v>1</v>
      </c>
      <c r="K33" s="81">
        <v>1</v>
      </c>
      <c r="L33" s="81">
        <v>1</v>
      </c>
      <c r="M33" s="81">
        <v>1</v>
      </c>
      <c r="N33" s="81">
        <v>1</v>
      </c>
      <c r="O33" s="81">
        <v>1</v>
      </c>
      <c r="P33" s="81">
        <v>1</v>
      </c>
      <c r="Q33" s="81">
        <v>1</v>
      </c>
      <c r="R33" s="81">
        <v>1</v>
      </c>
      <c r="S33" s="81">
        <v>1</v>
      </c>
      <c r="T33" s="81">
        <v>1</v>
      </c>
      <c r="U33" s="81">
        <v>1</v>
      </c>
      <c r="V33" s="81">
        <v>1</v>
      </c>
      <c r="W33" s="81">
        <v>0.33355570380253502</v>
      </c>
      <c r="X33" s="81">
        <v>1</v>
      </c>
      <c r="Y33" s="81">
        <v>1</v>
      </c>
      <c r="Z33" s="81">
        <v>1</v>
      </c>
      <c r="AA33" s="81">
        <v>1</v>
      </c>
      <c r="AB33" s="81">
        <v>1</v>
      </c>
      <c r="AC33" s="81">
        <v>1</v>
      </c>
      <c r="AD33" s="81">
        <v>1</v>
      </c>
      <c r="AE33" s="81">
        <v>1</v>
      </c>
      <c r="AF33" s="81">
        <v>1</v>
      </c>
      <c r="AG33" s="81">
        <v>0.33355570380253502</v>
      </c>
      <c r="AH33" s="81">
        <v>1</v>
      </c>
      <c r="AI33" s="81">
        <v>1</v>
      </c>
      <c r="AJ33" s="81">
        <v>1</v>
      </c>
      <c r="AK33" s="81">
        <v>1</v>
      </c>
      <c r="AL33" s="81">
        <v>1</v>
      </c>
      <c r="AM33" s="81">
        <v>1</v>
      </c>
      <c r="AN33" s="81">
        <v>1</v>
      </c>
      <c r="AO33" s="81">
        <v>1</v>
      </c>
      <c r="AP33" s="81">
        <v>1</v>
      </c>
      <c r="AQ33" s="81">
        <v>1</v>
      </c>
      <c r="AR33" s="81">
        <v>1</v>
      </c>
      <c r="AS33" s="81">
        <v>1</v>
      </c>
      <c r="AT33" s="81">
        <v>1</v>
      </c>
      <c r="AU33" s="81">
        <v>1</v>
      </c>
      <c r="AV33" s="81">
        <v>1</v>
      </c>
      <c r="AW33" s="81">
        <v>1</v>
      </c>
      <c r="AX33" s="81">
        <v>1</v>
      </c>
      <c r="AY33" s="81">
        <v>1</v>
      </c>
      <c r="AZ33" s="81">
        <v>1</v>
      </c>
      <c r="BA33" s="81">
        <v>1</v>
      </c>
      <c r="BB33" s="81">
        <v>1</v>
      </c>
      <c r="BC33" s="81">
        <v>1</v>
      </c>
      <c r="BD33" s="81">
        <v>1</v>
      </c>
      <c r="BE33" s="81">
        <v>1</v>
      </c>
      <c r="BF33" s="81">
        <v>1</v>
      </c>
      <c r="BG33" s="81">
        <v>1</v>
      </c>
      <c r="BH33" s="81">
        <v>1</v>
      </c>
      <c r="BI33" s="81">
        <v>1</v>
      </c>
      <c r="BJ33" s="81">
        <v>1</v>
      </c>
      <c r="BK33" s="81">
        <v>1</v>
      </c>
      <c r="BL33" s="81">
        <v>1</v>
      </c>
      <c r="BM33" s="81">
        <v>1</v>
      </c>
      <c r="BN33" s="81">
        <v>1</v>
      </c>
      <c r="BO33" s="81">
        <v>1</v>
      </c>
      <c r="BP33" s="81">
        <v>1</v>
      </c>
      <c r="BQ33" s="81">
        <v>1</v>
      </c>
      <c r="BR33" s="81">
        <v>1</v>
      </c>
      <c r="BS33" s="81">
        <v>1</v>
      </c>
      <c r="BT33" s="81">
        <v>1</v>
      </c>
      <c r="BU33" s="81">
        <v>1</v>
      </c>
      <c r="BV33" s="81">
        <v>1</v>
      </c>
      <c r="BW33" s="81">
        <v>1</v>
      </c>
      <c r="BX33" s="81">
        <v>1</v>
      </c>
      <c r="BY33" s="81"/>
      <c r="BZ33" s="81"/>
      <c r="CA33" s="81">
        <v>1.3814141133790701E-3</v>
      </c>
      <c r="CB33" s="81"/>
    </row>
    <row r="34" spans="1:80" ht="28.5">
      <c r="A34" s="111"/>
      <c r="B34" s="92" t="s">
        <v>91</v>
      </c>
      <c r="C34" s="92" t="s">
        <v>53</v>
      </c>
      <c r="D34" s="81">
        <v>2.8028807497748054E-3</v>
      </c>
      <c r="E34" s="81">
        <v>0.33355570380253502</v>
      </c>
      <c r="F34" s="81">
        <v>1</v>
      </c>
      <c r="G34" s="81">
        <v>1</v>
      </c>
      <c r="H34" s="81">
        <v>1</v>
      </c>
      <c r="I34" s="81">
        <v>1</v>
      </c>
      <c r="J34" s="81">
        <v>1</v>
      </c>
      <c r="K34" s="81">
        <v>1</v>
      </c>
      <c r="L34" s="81">
        <v>1</v>
      </c>
      <c r="M34" s="81">
        <v>1</v>
      </c>
      <c r="N34" s="81">
        <v>1</v>
      </c>
      <c r="O34" s="81">
        <v>1</v>
      </c>
      <c r="P34" s="81">
        <v>1</v>
      </c>
      <c r="Q34" s="81">
        <v>1</v>
      </c>
      <c r="R34" s="81">
        <v>1</v>
      </c>
      <c r="S34" s="81">
        <v>1</v>
      </c>
      <c r="T34" s="81">
        <v>1</v>
      </c>
      <c r="U34" s="81">
        <v>1</v>
      </c>
      <c r="V34" s="81">
        <v>1</v>
      </c>
      <c r="W34" s="81">
        <v>0.33355570380253502</v>
      </c>
      <c r="X34" s="81">
        <v>1</v>
      </c>
      <c r="Y34" s="81">
        <v>1</v>
      </c>
      <c r="Z34" s="81">
        <v>1</v>
      </c>
      <c r="AA34" s="81">
        <v>1</v>
      </c>
      <c r="AB34" s="81">
        <v>1</v>
      </c>
      <c r="AC34" s="81">
        <v>1</v>
      </c>
      <c r="AD34" s="81">
        <v>1</v>
      </c>
      <c r="AE34" s="81">
        <v>1</v>
      </c>
      <c r="AF34" s="81">
        <v>1</v>
      </c>
      <c r="AG34" s="81">
        <v>0.33355570380253502</v>
      </c>
      <c r="AH34" s="81">
        <v>1</v>
      </c>
      <c r="AI34" s="81">
        <v>1</v>
      </c>
      <c r="AJ34" s="81">
        <v>1</v>
      </c>
      <c r="AK34" s="81">
        <v>1</v>
      </c>
      <c r="AL34" s="81">
        <v>1</v>
      </c>
      <c r="AM34" s="81">
        <v>1</v>
      </c>
      <c r="AN34" s="81">
        <v>1</v>
      </c>
      <c r="AO34" s="81">
        <v>1</v>
      </c>
      <c r="AP34" s="81">
        <v>1</v>
      </c>
      <c r="AQ34" s="81">
        <v>1</v>
      </c>
      <c r="AR34" s="81">
        <v>1</v>
      </c>
      <c r="AS34" s="81">
        <v>1</v>
      </c>
      <c r="AT34" s="81">
        <v>1</v>
      </c>
      <c r="AU34" s="81">
        <v>1</v>
      </c>
      <c r="AV34" s="81">
        <v>1</v>
      </c>
      <c r="AW34" s="81">
        <v>1</v>
      </c>
      <c r="AX34" s="81">
        <v>1</v>
      </c>
      <c r="AY34" s="81">
        <v>1</v>
      </c>
      <c r="AZ34" s="81">
        <v>1</v>
      </c>
      <c r="BA34" s="81">
        <v>1</v>
      </c>
      <c r="BB34" s="81">
        <v>1</v>
      </c>
      <c r="BC34" s="81">
        <v>1</v>
      </c>
      <c r="BD34" s="81">
        <v>1</v>
      </c>
      <c r="BE34" s="81">
        <v>1</v>
      </c>
      <c r="BF34" s="81">
        <v>1</v>
      </c>
      <c r="BG34" s="81">
        <v>1</v>
      </c>
      <c r="BH34" s="81">
        <v>1</v>
      </c>
      <c r="BI34" s="81">
        <v>1</v>
      </c>
      <c r="BJ34" s="81">
        <v>1</v>
      </c>
      <c r="BK34" s="81">
        <v>0.33355570380253502</v>
      </c>
      <c r="BL34" s="81">
        <v>1</v>
      </c>
      <c r="BM34" s="81">
        <v>1</v>
      </c>
      <c r="BN34" s="81">
        <v>1</v>
      </c>
      <c r="BO34" s="81">
        <v>1</v>
      </c>
      <c r="BP34" s="81">
        <v>1</v>
      </c>
      <c r="BQ34" s="81">
        <v>1</v>
      </c>
      <c r="BR34" s="81">
        <v>1</v>
      </c>
      <c r="BS34" s="81">
        <v>1</v>
      </c>
      <c r="BT34" s="81">
        <v>1</v>
      </c>
      <c r="BU34" s="81">
        <v>1</v>
      </c>
      <c r="BV34" s="81">
        <v>1</v>
      </c>
      <c r="BW34" s="81">
        <v>1</v>
      </c>
      <c r="BX34" s="81">
        <v>1</v>
      </c>
      <c r="BY34" s="81"/>
      <c r="BZ34" s="81"/>
      <c r="CA34" s="81">
        <v>2.8028807497748054E-3</v>
      </c>
      <c r="CB34" s="81"/>
    </row>
    <row r="35" spans="1:80" ht="28.5">
      <c r="A35" s="111"/>
      <c r="B35" s="92" t="s">
        <v>92</v>
      </c>
      <c r="C35" s="92" t="s">
        <v>53</v>
      </c>
      <c r="D35" s="81">
        <v>3.5293705598952569E-3</v>
      </c>
      <c r="E35" s="81">
        <v>0.33355570380253502</v>
      </c>
      <c r="F35" s="81">
        <v>1</v>
      </c>
      <c r="G35" s="81">
        <v>1</v>
      </c>
      <c r="H35" s="81">
        <v>1</v>
      </c>
      <c r="I35" s="81">
        <v>1</v>
      </c>
      <c r="J35" s="81">
        <v>1</v>
      </c>
      <c r="K35" s="81">
        <v>1</v>
      </c>
      <c r="L35" s="81">
        <v>1</v>
      </c>
      <c r="M35" s="81">
        <v>1</v>
      </c>
      <c r="N35" s="81">
        <v>1</v>
      </c>
      <c r="O35" s="81">
        <v>1</v>
      </c>
      <c r="P35" s="81">
        <v>1</v>
      </c>
      <c r="Q35" s="81">
        <v>1</v>
      </c>
      <c r="R35" s="81">
        <v>1</v>
      </c>
      <c r="S35" s="81">
        <v>1</v>
      </c>
      <c r="T35" s="81">
        <v>1</v>
      </c>
      <c r="U35" s="81">
        <v>1</v>
      </c>
      <c r="V35" s="81">
        <v>1</v>
      </c>
      <c r="W35" s="81">
        <v>0.33355570380253502</v>
      </c>
      <c r="X35" s="81">
        <v>1</v>
      </c>
      <c r="Y35" s="81">
        <v>1</v>
      </c>
      <c r="Z35" s="81">
        <v>1</v>
      </c>
      <c r="AA35" s="81">
        <v>1</v>
      </c>
      <c r="AB35" s="81">
        <v>1</v>
      </c>
      <c r="AC35" s="81">
        <v>1</v>
      </c>
      <c r="AD35" s="81">
        <v>1</v>
      </c>
      <c r="AE35" s="81">
        <v>1</v>
      </c>
      <c r="AF35" s="81">
        <v>1</v>
      </c>
      <c r="AG35" s="81">
        <v>0.33355570380253502</v>
      </c>
      <c r="AH35" s="81">
        <v>1</v>
      </c>
      <c r="AI35" s="81">
        <v>1</v>
      </c>
      <c r="AJ35" s="81">
        <v>1</v>
      </c>
      <c r="AK35" s="81">
        <v>1</v>
      </c>
      <c r="AL35" s="81">
        <v>1</v>
      </c>
      <c r="AM35" s="81">
        <v>1</v>
      </c>
      <c r="AN35" s="81">
        <v>1</v>
      </c>
      <c r="AO35" s="81">
        <v>1</v>
      </c>
      <c r="AP35" s="81">
        <v>1</v>
      </c>
      <c r="AQ35" s="81">
        <v>1</v>
      </c>
      <c r="AR35" s="81">
        <v>1</v>
      </c>
      <c r="AS35" s="81">
        <v>1</v>
      </c>
      <c r="AT35" s="81">
        <v>1</v>
      </c>
      <c r="AU35" s="81">
        <v>1</v>
      </c>
      <c r="AV35" s="81">
        <v>1</v>
      </c>
      <c r="AW35" s="81">
        <v>1</v>
      </c>
      <c r="AX35" s="81">
        <v>1</v>
      </c>
      <c r="AY35" s="81">
        <v>1</v>
      </c>
      <c r="AZ35" s="81">
        <v>1</v>
      </c>
      <c r="BA35" s="81">
        <v>1</v>
      </c>
      <c r="BB35" s="81">
        <v>1</v>
      </c>
      <c r="BC35" s="81">
        <v>1</v>
      </c>
      <c r="BD35" s="81">
        <v>1</v>
      </c>
      <c r="BE35" s="81">
        <v>1</v>
      </c>
      <c r="BF35" s="81">
        <v>1</v>
      </c>
      <c r="BG35" s="81">
        <v>0.33355570380253502</v>
      </c>
      <c r="BH35" s="81">
        <v>1</v>
      </c>
      <c r="BI35" s="81">
        <v>1</v>
      </c>
      <c r="BJ35" s="81">
        <v>1</v>
      </c>
      <c r="BK35" s="81">
        <v>0.33355570380253502</v>
      </c>
      <c r="BL35" s="81">
        <v>1</v>
      </c>
      <c r="BM35" s="81">
        <v>1</v>
      </c>
      <c r="BN35" s="81">
        <v>1</v>
      </c>
      <c r="BO35" s="81">
        <v>1</v>
      </c>
      <c r="BP35" s="81">
        <v>1</v>
      </c>
      <c r="BQ35" s="81">
        <v>1</v>
      </c>
      <c r="BR35" s="81">
        <v>1</v>
      </c>
      <c r="BS35" s="81">
        <v>1</v>
      </c>
      <c r="BT35" s="81">
        <v>1</v>
      </c>
      <c r="BU35" s="81">
        <v>1</v>
      </c>
      <c r="BV35" s="81">
        <v>1</v>
      </c>
      <c r="BW35" s="81">
        <v>1</v>
      </c>
      <c r="BX35" s="81">
        <v>1</v>
      </c>
      <c r="BY35" s="81"/>
      <c r="BZ35" s="81"/>
      <c r="CA35" s="81">
        <v>3.5293705598952569E-3</v>
      </c>
      <c r="CB35" s="81"/>
    </row>
    <row r="36" spans="1:80" ht="42.75">
      <c r="A36" s="111"/>
      <c r="B36" s="92" t="s">
        <v>93</v>
      </c>
      <c r="C36" s="92" t="s">
        <v>53</v>
      </c>
      <c r="D36" s="81">
        <v>7.3326065154876979E-3</v>
      </c>
      <c r="E36" s="81">
        <v>1</v>
      </c>
      <c r="F36" s="81">
        <v>1</v>
      </c>
      <c r="G36" s="81">
        <v>1</v>
      </c>
      <c r="H36" s="81">
        <v>1</v>
      </c>
      <c r="I36" s="81">
        <v>1</v>
      </c>
      <c r="J36" s="81">
        <v>1</v>
      </c>
      <c r="K36" s="81">
        <v>1</v>
      </c>
      <c r="L36" s="81">
        <v>1</v>
      </c>
      <c r="M36" s="81">
        <v>1</v>
      </c>
      <c r="N36" s="81">
        <v>1</v>
      </c>
      <c r="O36" s="81">
        <v>1</v>
      </c>
      <c r="P36" s="81">
        <v>0.33355570380253502</v>
      </c>
      <c r="Q36" s="81">
        <v>0.33355570380253502</v>
      </c>
      <c r="R36" s="81">
        <v>0.33355570380253502</v>
      </c>
      <c r="S36" s="81">
        <v>0.33355570380253502</v>
      </c>
      <c r="T36" s="81">
        <v>0.33355570380253502</v>
      </c>
      <c r="U36" s="81">
        <v>0.33355570380253502</v>
      </c>
      <c r="V36" s="81">
        <v>0.33355570380253502</v>
      </c>
      <c r="W36" s="81">
        <v>0.33355570380253502</v>
      </c>
      <c r="X36" s="81">
        <v>1</v>
      </c>
      <c r="Y36" s="81">
        <v>1</v>
      </c>
      <c r="Z36" s="81">
        <v>1</v>
      </c>
      <c r="AA36" s="81">
        <v>1</v>
      </c>
      <c r="AB36" s="81">
        <v>1</v>
      </c>
      <c r="AC36" s="81">
        <v>1</v>
      </c>
      <c r="AD36" s="81">
        <v>1</v>
      </c>
      <c r="AE36" s="81">
        <v>1</v>
      </c>
      <c r="AF36" s="81">
        <v>1</v>
      </c>
      <c r="AG36" s="81">
        <v>0.33355570380253502</v>
      </c>
      <c r="AH36" s="81">
        <v>1</v>
      </c>
      <c r="AI36" s="81">
        <v>1</v>
      </c>
      <c r="AJ36" s="81">
        <v>1</v>
      </c>
      <c r="AK36" s="81">
        <v>1</v>
      </c>
      <c r="AL36" s="81">
        <v>1</v>
      </c>
      <c r="AM36" s="81">
        <v>1</v>
      </c>
      <c r="AN36" s="81">
        <v>1</v>
      </c>
      <c r="AO36" s="81">
        <v>1</v>
      </c>
      <c r="AP36" s="81">
        <v>1</v>
      </c>
      <c r="AQ36" s="81">
        <v>1</v>
      </c>
      <c r="AR36" s="81">
        <v>1</v>
      </c>
      <c r="AS36" s="81">
        <v>1</v>
      </c>
      <c r="AT36" s="81">
        <v>1</v>
      </c>
      <c r="AU36" s="81">
        <v>1</v>
      </c>
      <c r="AV36" s="81">
        <v>1</v>
      </c>
      <c r="AW36" s="81">
        <v>1</v>
      </c>
      <c r="AX36" s="81">
        <v>1</v>
      </c>
      <c r="AY36" s="81">
        <v>1</v>
      </c>
      <c r="AZ36" s="81">
        <v>1</v>
      </c>
      <c r="BA36" s="81">
        <v>1</v>
      </c>
      <c r="BB36" s="81">
        <v>1</v>
      </c>
      <c r="BC36" s="81">
        <v>1</v>
      </c>
      <c r="BD36" s="81">
        <v>1</v>
      </c>
      <c r="BE36" s="81">
        <v>1</v>
      </c>
      <c r="BF36" s="81">
        <v>0.33355570380253502</v>
      </c>
      <c r="BG36" s="81">
        <v>1</v>
      </c>
      <c r="BH36" s="81">
        <v>1</v>
      </c>
      <c r="BI36" s="81">
        <v>1</v>
      </c>
      <c r="BJ36" s="81">
        <v>1</v>
      </c>
      <c r="BK36" s="81">
        <v>1</v>
      </c>
      <c r="BL36" s="81">
        <v>1</v>
      </c>
      <c r="BM36" s="81">
        <v>1</v>
      </c>
      <c r="BN36" s="81">
        <v>1</v>
      </c>
      <c r="BO36" s="81">
        <v>1</v>
      </c>
      <c r="BP36" s="81">
        <v>1</v>
      </c>
      <c r="BQ36" s="81">
        <v>1</v>
      </c>
      <c r="BR36" s="81">
        <v>1</v>
      </c>
      <c r="BS36" s="81">
        <v>1</v>
      </c>
      <c r="BT36" s="81">
        <v>1</v>
      </c>
      <c r="BU36" s="81">
        <v>1</v>
      </c>
      <c r="BV36" s="81">
        <v>1</v>
      </c>
      <c r="BW36" s="81">
        <v>1</v>
      </c>
      <c r="BX36" s="81">
        <v>1</v>
      </c>
      <c r="BY36" s="81"/>
      <c r="BZ36" s="81"/>
      <c r="CA36" s="81">
        <v>7.3326065154876979E-3</v>
      </c>
      <c r="CB36" s="81"/>
    </row>
    <row r="37" spans="1:80" ht="42.75">
      <c r="A37" s="111"/>
      <c r="B37" s="92" t="s">
        <v>94</v>
      </c>
      <c r="C37" s="92" t="s">
        <v>53</v>
      </c>
      <c r="D37" s="81">
        <v>0.11429365986451356</v>
      </c>
      <c r="E37" s="81">
        <v>0.33355570380253502</v>
      </c>
      <c r="F37" s="81">
        <v>0.33355570380253502</v>
      </c>
      <c r="G37" s="81">
        <v>0.33355570380253502</v>
      </c>
      <c r="H37" s="81">
        <v>0.33355570380253502</v>
      </c>
      <c r="I37" s="81">
        <v>0.33355570380253502</v>
      </c>
      <c r="J37" s="81">
        <v>0.33355570380253502</v>
      </c>
      <c r="K37" s="81">
        <v>0.33355570380253502</v>
      </c>
      <c r="L37" s="81">
        <v>0.33355570380253502</v>
      </c>
      <c r="M37" s="81">
        <v>0.33355570380253502</v>
      </c>
      <c r="N37" s="81">
        <v>0.33355570380253502</v>
      </c>
      <c r="O37" s="81">
        <v>0.33355570380253502</v>
      </c>
      <c r="P37" s="81">
        <v>0.33355570380253502</v>
      </c>
      <c r="Q37" s="81">
        <v>1</v>
      </c>
      <c r="R37" s="81">
        <v>0.33355570380253502</v>
      </c>
      <c r="S37" s="81">
        <v>0.33355570380253502</v>
      </c>
      <c r="T37" s="81">
        <v>0.33355570380253502</v>
      </c>
      <c r="U37" s="81">
        <v>0.33355570380253502</v>
      </c>
      <c r="V37" s="81">
        <v>0.33355570380253502</v>
      </c>
      <c r="W37" s="81">
        <v>0.33355570380253502</v>
      </c>
      <c r="X37" s="81">
        <v>0.33355570380253502</v>
      </c>
      <c r="Y37" s="81">
        <v>0.33355570380253502</v>
      </c>
      <c r="Z37" s="81">
        <v>1</v>
      </c>
      <c r="AA37" s="81">
        <v>0.33355570380253502</v>
      </c>
      <c r="AB37" s="81">
        <v>0.33355570380253502</v>
      </c>
      <c r="AC37" s="81">
        <v>0.33355570380253502</v>
      </c>
      <c r="AD37" s="81">
        <v>0.33355570380253502</v>
      </c>
      <c r="AE37" s="81">
        <v>0.33355570380253502</v>
      </c>
      <c r="AF37" s="81">
        <v>0.33355570380253502</v>
      </c>
      <c r="AG37" s="81">
        <v>0.33355570380253502</v>
      </c>
      <c r="AH37" s="81">
        <v>1</v>
      </c>
      <c r="AI37" s="81">
        <v>0.33355570380253502</v>
      </c>
      <c r="AJ37" s="81">
        <v>0.33355570380253502</v>
      </c>
      <c r="AK37" s="81">
        <v>0.33355570380253502</v>
      </c>
      <c r="AL37" s="81">
        <v>1</v>
      </c>
      <c r="AM37" s="81">
        <v>1</v>
      </c>
      <c r="AN37" s="81">
        <v>1</v>
      </c>
      <c r="AO37" s="81">
        <v>1</v>
      </c>
      <c r="AP37" s="81">
        <v>0.33355570380253502</v>
      </c>
      <c r="AQ37" s="81">
        <v>0.33355570380253502</v>
      </c>
      <c r="AR37" s="81">
        <v>0.33355570380253502</v>
      </c>
      <c r="AS37" s="81">
        <v>0.33355570380253502</v>
      </c>
      <c r="AT37" s="81">
        <v>0.33355570380253502</v>
      </c>
      <c r="AU37" s="81">
        <v>0.33355570380253502</v>
      </c>
      <c r="AV37" s="81">
        <v>0.33355570380253502</v>
      </c>
      <c r="AW37" s="81">
        <v>0.33355570380253502</v>
      </c>
      <c r="AX37" s="81">
        <v>0.33355570380253502</v>
      </c>
      <c r="AY37" s="81">
        <v>0.33355570380253502</v>
      </c>
      <c r="AZ37" s="81">
        <v>0.33355570380253502</v>
      </c>
      <c r="BA37" s="81">
        <v>0.33355570380253502</v>
      </c>
      <c r="BB37" s="81">
        <v>0.33355570380253502</v>
      </c>
      <c r="BC37" s="81">
        <v>0.33355570380253502</v>
      </c>
      <c r="BD37" s="81">
        <v>0.33355570380253502</v>
      </c>
      <c r="BE37" s="81">
        <v>0.33355570380253502</v>
      </c>
      <c r="BF37" s="81">
        <v>0.33355570380253502</v>
      </c>
      <c r="BG37" s="81">
        <v>0.33355570380253502</v>
      </c>
      <c r="BH37" s="81">
        <v>0.33355570380253502</v>
      </c>
      <c r="BI37" s="81">
        <v>0.33355570380253502</v>
      </c>
      <c r="BJ37" s="81">
        <v>0.33355570380253502</v>
      </c>
      <c r="BK37" s="81">
        <v>0.33355570380253502</v>
      </c>
      <c r="BL37" s="81">
        <v>0.33355570380253502</v>
      </c>
      <c r="BM37" s="81">
        <v>0.33355570380253502</v>
      </c>
      <c r="BN37" s="81">
        <v>0.33355570380253502</v>
      </c>
      <c r="BO37" s="81">
        <v>0.33355570380253502</v>
      </c>
      <c r="BP37" s="81">
        <v>0.33355570380253502</v>
      </c>
      <c r="BQ37" s="81">
        <v>0.33355570380253502</v>
      </c>
      <c r="BR37" s="81">
        <v>0.33355570380253502</v>
      </c>
      <c r="BS37" s="81">
        <v>0.33355570380253502</v>
      </c>
      <c r="BT37" s="81">
        <v>0.33355570380253502</v>
      </c>
      <c r="BU37" s="81">
        <v>0.33355570380253502</v>
      </c>
      <c r="BV37" s="81">
        <v>0.33355570380253502</v>
      </c>
      <c r="BW37" s="81">
        <v>0.33355570380253502</v>
      </c>
      <c r="BX37" s="81">
        <v>0.33355570380253502</v>
      </c>
      <c r="BY37" s="81"/>
      <c r="BZ37" s="81"/>
      <c r="CA37" s="81">
        <v>0.11429365986451356</v>
      </c>
      <c r="CB37" s="81"/>
    </row>
    <row r="38" spans="1:80" ht="57">
      <c r="A38" s="111"/>
      <c r="B38" s="92" t="s">
        <v>95</v>
      </c>
      <c r="C38" s="92" t="s">
        <v>96</v>
      </c>
      <c r="D38" s="81">
        <v>2.3329982073674302E-2</v>
      </c>
      <c r="E38" s="81">
        <v>0.5</v>
      </c>
      <c r="F38" s="81">
        <v>0.5</v>
      </c>
      <c r="G38" s="81">
        <v>0.5</v>
      </c>
      <c r="H38" s="81">
        <v>0.5</v>
      </c>
      <c r="I38" s="81">
        <v>0.5</v>
      </c>
      <c r="J38" s="81">
        <v>0.5</v>
      </c>
      <c r="K38" s="81">
        <v>0.5</v>
      </c>
      <c r="L38" s="81">
        <v>0.5</v>
      </c>
      <c r="M38" s="81">
        <v>0.5</v>
      </c>
      <c r="N38" s="81">
        <v>0.5</v>
      </c>
      <c r="O38" s="81">
        <v>0.5</v>
      </c>
      <c r="P38" s="81">
        <v>0.33344448149383127</v>
      </c>
      <c r="Q38" s="81">
        <v>0.5</v>
      </c>
      <c r="R38" s="81">
        <v>0.5</v>
      </c>
      <c r="S38" s="81">
        <v>0.33344448149383127</v>
      </c>
      <c r="T38" s="81">
        <v>0.33344448149383127</v>
      </c>
      <c r="U38" s="81">
        <v>0.33344448149383127</v>
      </c>
      <c r="V38" s="81">
        <v>0.33344448149383127</v>
      </c>
      <c r="W38" s="81">
        <v>1</v>
      </c>
      <c r="X38" s="81">
        <v>0.5</v>
      </c>
      <c r="Y38" s="81">
        <v>0.5</v>
      </c>
      <c r="Z38" s="81">
        <v>1</v>
      </c>
      <c r="AA38" s="81">
        <v>0.33344448149383127</v>
      </c>
      <c r="AB38" s="81">
        <v>0.33344448149383127</v>
      </c>
      <c r="AC38" s="81">
        <v>0.33344448149383127</v>
      </c>
      <c r="AD38" s="81">
        <v>0.5</v>
      </c>
      <c r="AE38" s="81">
        <v>0.5</v>
      </c>
      <c r="AF38" s="81">
        <v>0.33333333333333331</v>
      </c>
      <c r="AG38" s="81">
        <v>0.33344448149383127</v>
      </c>
      <c r="AH38" s="81">
        <v>1</v>
      </c>
      <c r="AI38" s="81">
        <v>0.33344448149383127</v>
      </c>
      <c r="AJ38" s="81">
        <v>0.5</v>
      </c>
      <c r="AK38" s="81">
        <v>1</v>
      </c>
      <c r="AL38" s="81">
        <v>1</v>
      </c>
      <c r="AM38" s="81">
        <v>1</v>
      </c>
      <c r="AN38" s="81">
        <v>1</v>
      </c>
      <c r="AO38" s="81">
        <v>1</v>
      </c>
      <c r="AP38" s="81">
        <v>0.33344448149383127</v>
      </c>
      <c r="AQ38" s="81">
        <v>1</v>
      </c>
      <c r="AR38" s="81">
        <v>0.5</v>
      </c>
      <c r="AS38" s="81">
        <v>0.5</v>
      </c>
      <c r="AT38" s="81">
        <v>0.5</v>
      </c>
      <c r="AU38" s="81">
        <v>0.5</v>
      </c>
      <c r="AV38" s="81">
        <v>0.5</v>
      </c>
      <c r="AW38" s="81">
        <v>0.5</v>
      </c>
      <c r="AX38" s="81">
        <v>0.5</v>
      </c>
      <c r="AY38" s="81">
        <v>0.5</v>
      </c>
      <c r="AZ38" s="81">
        <v>0.5</v>
      </c>
      <c r="BA38" s="81">
        <v>0.5</v>
      </c>
      <c r="BB38" s="81">
        <v>0.5</v>
      </c>
      <c r="BC38" s="81">
        <v>0.5</v>
      </c>
      <c r="BD38" s="81">
        <v>0.5</v>
      </c>
      <c r="BE38" s="81">
        <v>0.5</v>
      </c>
      <c r="BF38" s="81">
        <v>0.33344448149383127</v>
      </c>
      <c r="BG38" s="81">
        <v>0.33344448149383127</v>
      </c>
      <c r="BH38" s="81">
        <v>0.5</v>
      </c>
      <c r="BI38" s="81">
        <v>0.5</v>
      </c>
      <c r="BJ38" s="81">
        <v>0.5</v>
      </c>
      <c r="BK38" s="81">
        <v>1</v>
      </c>
      <c r="BL38" s="81">
        <v>0.33344448149383127</v>
      </c>
      <c r="BM38" s="81">
        <v>0.33344448149383127</v>
      </c>
      <c r="BN38" s="81">
        <v>0.33344448149383127</v>
      </c>
      <c r="BO38" s="81">
        <v>0.5</v>
      </c>
      <c r="BP38" s="81">
        <v>0.33344448149383127</v>
      </c>
      <c r="BQ38" s="81">
        <v>0.33344448149383127</v>
      </c>
      <c r="BR38" s="81">
        <v>0.33344448149383127</v>
      </c>
      <c r="BS38" s="81">
        <v>0.33344448149383127</v>
      </c>
      <c r="BT38" s="81">
        <v>0.33344448149383127</v>
      </c>
      <c r="BU38" s="81">
        <v>1</v>
      </c>
      <c r="BV38" s="81">
        <v>0.33344448149383127</v>
      </c>
      <c r="BW38" s="81">
        <v>0.33344448149383127</v>
      </c>
      <c r="BX38" s="81">
        <v>0.33344448149383127</v>
      </c>
      <c r="BY38" s="81"/>
      <c r="BZ38" s="81"/>
      <c r="CA38" s="81">
        <v>2.3329982073674302E-2</v>
      </c>
      <c r="CB38" s="81"/>
    </row>
    <row r="39" spans="1:80" ht="28.5">
      <c r="A39" s="111"/>
      <c r="B39" s="92" t="s">
        <v>97</v>
      </c>
      <c r="C39" s="92" t="s">
        <v>30</v>
      </c>
      <c r="D39" s="81">
        <v>3.5293705598952569E-3</v>
      </c>
      <c r="E39" s="81">
        <v>0.33355570380253502</v>
      </c>
      <c r="F39" s="81">
        <v>0.33355570380253502</v>
      </c>
      <c r="G39" s="81">
        <v>1</v>
      </c>
      <c r="H39" s="81">
        <v>1</v>
      </c>
      <c r="I39" s="81">
        <v>1</v>
      </c>
      <c r="J39" s="81">
        <v>1</v>
      </c>
      <c r="K39" s="81">
        <v>1</v>
      </c>
      <c r="L39" s="81">
        <v>1</v>
      </c>
      <c r="M39" s="81">
        <v>1</v>
      </c>
      <c r="N39" s="81">
        <v>1</v>
      </c>
      <c r="O39" s="81">
        <v>1</v>
      </c>
      <c r="P39" s="81">
        <v>1</v>
      </c>
      <c r="Q39" s="81">
        <v>1</v>
      </c>
      <c r="R39" s="81">
        <v>1</v>
      </c>
      <c r="S39" s="81">
        <v>1</v>
      </c>
      <c r="T39" s="81">
        <v>1</v>
      </c>
      <c r="U39" s="81">
        <v>1</v>
      </c>
      <c r="V39" s="81">
        <v>1</v>
      </c>
      <c r="W39" s="81">
        <v>0.33355570380253502</v>
      </c>
      <c r="X39" s="81">
        <v>1</v>
      </c>
      <c r="Y39" s="81">
        <v>1</v>
      </c>
      <c r="Z39" s="81">
        <v>1</v>
      </c>
      <c r="AA39" s="81">
        <v>1</v>
      </c>
      <c r="AB39" s="81">
        <v>1</v>
      </c>
      <c r="AC39" s="81">
        <v>1</v>
      </c>
      <c r="AD39" s="81">
        <v>1</v>
      </c>
      <c r="AE39" s="81">
        <v>1</v>
      </c>
      <c r="AF39" s="81">
        <v>1</v>
      </c>
      <c r="AG39" s="81">
        <v>0.33355570380253502</v>
      </c>
      <c r="AH39" s="81">
        <v>1</v>
      </c>
      <c r="AI39" s="81">
        <v>1</v>
      </c>
      <c r="AJ39" s="81">
        <v>1</v>
      </c>
      <c r="AK39" s="81">
        <v>1</v>
      </c>
      <c r="AL39" s="81">
        <v>1</v>
      </c>
      <c r="AM39" s="81">
        <v>1</v>
      </c>
      <c r="AN39" s="81">
        <v>1</v>
      </c>
      <c r="AO39" s="81">
        <v>1</v>
      </c>
      <c r="AP39" s="81">
        <v>1</v>
      </c>
      <c r="AQ39" s="81">
        <v>1</v>
      </c>
      <c r="AR39" s="81">
        <v>1</v>
      </c>
      <c r="AS39" s="81">
        <v>1</v>
      </c>
      <c r="AT39" s="81">
        <v>1</v>
      </c>
      <c r="AU39" s="81">
        <v>1</v>
      </c>
      <c r="AV39" s="81">
        <v>1</v>
      </c>
      <c r="AW39" s="81">
        <v>1</v>
      </c>
      <c r="AX39" s="81">
        <v>1</v>
      </c>
      <c r="AY39" s="81">
        <v>1</v>
      </c>
      <c r="AZ39" s="81">
        <v>1</v>
      </c>
      <c r="BA39" s="81">
        <v>1</v>
      </c>
      <c r="BB39" s="81">
        <v>1</v>
      </c>
      <c r="BC39" s="81">
        <v>1</v>
      </c>
      <c r="BD39" s="81">
        <v>1</v>
      </c>
      <c r="BE39" s="81">
        <v>1</v>
      </c>
      <c r="BF39" s="81">
        <v>1</v>
      </c>
      <c r="BG39" s="81">
        <v>0.33355570380253502</v>
      </c>
      <c r="BH39" s="81">
        <v>1</v>
      </c>
      <c r="BI39" s="81">
        <v>1</v>
      </c>
      <c r="BJ39" s="81">
        <v>1</v>
      </c>
      <c r="BK39" s="81">
        <v>1</v>
      </c>
      <c r="BL39" s="81">
        <v>1</v>
      </c>
      <c r="BM39" s="81">
        <v>1</v>
      </c>
      <c r="BN39" s="81">
        <v>1</v>
      </c>
      <c r="BO39" s="81">
        <v>1</v>
      </c>
      <c r="BP39" s="81">
        <v>1</v>
      </c>
      <c r="BQ39" s="81">
        <v>1</v>
      </c>
      <c r="BR39" s="81">
        <v>1</v>
      </c>
      <c r="BS39" s="81">
        <v>1</v>
      </c>
      <c r="BT39" s="81">
        <v>1</v>
      </c>
      <c r="BU39" s="81">
        <v>1</v>
      </c>
      <c r="BV39" s="81">
        <v>1</v>
      </c>
      <c r="BW39" s="81">
        <v>1</v>
      </c>
      <c r="BX39" s="81">
        <v>1</v>
      </c>
      <c r="BY39" s="81"/>
      <c r="BZ39" s="81"/>
      <c r="CA39" s="81">
        <v>3.5293705598952569E-3</v>
      </c>
      <c r="CB39" s="81"/>
    </row>
    <row r="40" spans="1:80" s="81" customFormat="1">
      <c r="A40" s="94"/>
      <c r="B40" s="94"/>
      <c r="C40" s="94" t="s">
        <v>45</v>
      </c>
      <c r="D40" s="81">
        <f>SUM(D32:D39)</f>
        <v>0.15900216518639473</v>
      </c>
    </row>
    <row r="41" spans="1:80" s="81" customFormat="1">
      <c r="A41" s="94"/>
      <c r="B41" s="94"/>
      <c r="C41" s="94" t="s">
        <v>254</v>
      </c>
      <c r="E41" s="81">
        <f>(E32*0.002803+E33*0.001381+E34*0.002803+E35*0.003529+E36*0.007333+E37*0.114294+E38*0.02333+E39*0.003529)/0.159002</f>
        <v>0.40625028871085733</v>
      </c>
      <c r="F41" s="81">
        <f t="shared" ref="F41:BQ41" si="12">(F32*0.002803+F33*0.001381+F34*0.002803+F35*0.003529+F36*0.007333+F37*0.114294+F38*0.02333+F39*0.003529)/0.159002</f>
        <v>0.43279036546160476</v>
      </c>
      <c r="G41" s="81">
        <f t="shared" si="12"/>
        <v>0.4475818896014323</v>
      </c>
      <c r="H41" s="81">
        <f t="shared" si="12"/>
        <v>0.4475818896014323</v>
      </c>
      <c r="I41" s="81">
        <f t="shared" si="12"/>
        <v>0.4475818896014323</v>
      </c>
      <c r="J41" s="81">
        <f t="shared" si="12"/>
        <v>0.4475818896014323</v>
      </c>
      <c r="K41" s="81">
        <f t="shared" si="12"/>
        <v>0.4475818896014323</v>
      </c>
      <c r="L41" s="81">
        <f t="shared" si="12"/>
        <v>0.4475818896014323</v>
      </c>
      <c r="M41" s="81">
        <f t="shared" si="12"/>
        <v>0.4475818896014323</v>
      </c>
      <c r="N41" s="81">
        <f t="shared" si="12"/>
        <v>0.4475818896014323</v>
      </c>
      <c r="O41" s="81">
        <f t="shared" si="12"/>
        <v>0.4475818896014323</v>
      </c>
      <c r="P41" s="81">
        <f t="shared" si="12"/>
        <v>0.39240789008718135</v>
      </c>
      <c r="Q41" s="81">
        <f t="shared" si="12"/>
        <v>0.89590045393129647</v>
      </c>
      <c r="R41" s="81">
        <f t="shared" si="12"/>
        <v>0.41684620059113053</v>
      </c>
      <c r="S41" s="81">
        <f t="shared" si="12"/>
        <v>0.39240789008718135</v>
      </c>
      <c r="T41" s="81">
        <f t="shared" si="12"/>
        <v>0.39240789008718135</v>
      </c>
      <c r="U41" s="81">
        <f t="shared" si="12"/>
        <v>0.39240789008718135</v>
      </c>
      <c r="V41" s="81">
        <f t="shared" si="12"/>
        <v>0.39240789008718135</v>
      </c>
      <c r="W41" s="81">
        <f t="shared" si="12"/>
        <v>0.43134155196977109</v>
      </c>
      <c r="X41" s="81">
        <f t="shared" si="12"/>
        <v>0.4475818896014323</v>
      </c>
      <c r="Y41" s="81">
        <f t="shared" si="12"/>
        <v>0.4475818896014323</v>
      </c>
      <c r="Z41" s="81">
        <f t="shared" si="12"/>
        <v>1</v>
      </c>
      <c r="AA41" s="81">
        <f t="shared" si="12"/>
        <v>0.42314357909748324</v>
      </c>
      <c r="AB41" s="81">
        <f t="shared" si="12"/>
        <v>0.42314357909748324</v>
      </c>
      <c r="AC41" s="81">
        <f t="shared" si="12"/>
        <v>0.42314357909748324</v>
      </c>
      <c r="AD41" s="81">
        <f t="shared" si="12"/>
        <v>0.43583333699051235</v>
      </c>
      <c r="AE41" s="81">
        <f t="shared" si="12"/>
        <v>0.4475818896014323</v>
      </c>
      <c r="AF41" s="81">
        <f t="shared" si="12"/>
        <v>0.42312727058196509</v>
      </c>
      <c r="AG41" s="81">
        <f t="shared" si="12"/>
        <v>0.33353938440742015</v>
      </c>
      <c r="AH41" s="81">
        <f t="shared" si="12"/>
        <v>1</v>
      </c>
      <c r="AI41" s="81">
        <f t="shared" si="12"/>
        <v>0.42314357909748324</v>
      </c>
      <c r="AJ41" s="81">
        <f t="shared" si="12"/>
        <v>0.4475818896014323</v>
      </c>
      <c r="AK41" s="81">
        <f t="shared" si="12"/>
        <v>0.52094574665983417</v>
      </c>
      <c r="AL41" s="81">
        <f t="shared" si="12"/>
        <v>1</v>
      </c>
      <c r="AM41" s="81">
        <f t="shared" si="12"/>
        <v>1</v>
      </c>
      <c r="AN41" s="81">
        <f t="shared" si="12"/>
        <v>1</v>
      </c>
      <c r="AO41" s="81">
        <f t="shared" si="12"/>
        <v>1</v>
      </c>
      <c r="AP41" s="81">
        <f t="shared" si="12"/>
        <v>0.42314357909748324</v>
      </c>
      <c r="AQ41" s="81">
        <f t="shared" si="12"/>
        <v>0.52094574665983417</v>
      </c>
      <c r="AR41" s="81">
        <f t="shared" si="12"/>
        <v>0.4475818896014323</v>
      </c>
      <c r="AS41" s="81">
        <f t="shared" si="12"/>
        <v>0.4475818896014323</v>
      </c>
      <c r="AT41" s="81">
        <f t="shared" si="12"/>
        <v>0.4475818896014323</v>
      </c>
      <c r="AU41" s="81">
        <f t="shared" si="12"/>
        <v>0.4475818896014323</v>
      </c>
      <c r="AV41" s="81">
        <f t="shared" si="12"/>
        <v>0.4475818896014323</v>
      </c>
      <c r="AW41" s="81">
        <f t="shared" si="12"/>
        <v>0.4475818896014323</v>
      </c>
      <c r="AX41" s="81">
        <f t="shared" si="12"/>
        <v>0.4475818896014323</v>
      </c>
      <c r="AY41" s="81">
        <f t="shared" si="12"/>
        <v>0.4475818896014323</v>
      </c>
      <c r="AZ41" s="81">
        <f t="shared" si="12"/>
        <v>0.4475818896014323</v>
      </c>
      <c r="BA41" s="81">
        <f t="shared" si="12"/>
        <v>0.4475818896014323</v>
      </c>
      <c r="BB41" s="81">
        <f t="shared" si="12"/>
        <v>0.4475818896014323</v>
      </c>
      <c r="BC41" s="81">
        <f t="shared" si="12"/>
        <v>0.4475818896014323</v>
      </c>
      <c r="BD41" s="81">
        <f t="shared" si="12"/>
        <v>0.4475818896014323</v>
      </c>
      <c r="BE41" s="81">
        <f t="shared" si="12"/>
        <v>0.4475818896014323</v>
      </c>
      <c r="BF41" s="81">
        <f t="shared" si="12"/>
        <v>0.39240789008718135</v>
      </c>
      <c r="BG41" s="81">
        <f t="shared" si="12"/>
        <v>0.39356053081782816</v>
      </c>
      <c r="BH41" s="81">
        <f t="shared" si="12"/>
        <v>0.4475818896014323</v>
      </c>
      <c r="BI41" s="81">
        <f t="shared" si="12"/>
        <v>0.4475818896014323</v>
      </c>
      <c r="BJ41" s="81">
        <f t="shared" si="12"/>
        <v>0.4475818896014323</v>
      </c>
      <c r="BK41" s="81">
        <f t="shared" si="12"/>
        <v>0.48265711729816674</v>
      </c>
      <c r="BL41" s="81">
        <f t="shared" si="12"/>
        <v>0.42314357909748324</v>
      </c>
      <c r="BM41" s="81">
        <f t="shared" si="12"/>
        <v>0.42314357909748324</v>
      </c>
      <c r="BN41" s="81">
        <f t="shared" si="12"/>
        <v>0.42314357909748324</v>
      </c>
      <c r="BO41" s="81">
        <f t="shared" si="12"/>
        <v>0.4475818896014323</v>
      </c>
      <c r="BP41" s="81">
        <f t="shared" si="12"/>
        <v>0.42314357909748324</v>
      </c>
      <c r="BQ41" s="81">
        <f t="shared" si="12"/>
        <v>0.42314357909748324</v>
      </c>
      <c r="BR41" s="81">
        <f t="shared" ref="BR41:BX41" si="13">(BR32*0.002803+BR33*0.001381+BR34*0.002803+BR35*0.003529+BR36*0.007333+BR37*0.114294+BR38*0.02333+BR39*0.003529)/0.159002</f>
        <v>0.42314357909748324</v>
      </c>
      <c r="BS41" s="81">
        <f t="shared" si="13"/>
        <v>0.42314357909748324</v>
      </c>
      <c r="BT41" s="81">
        <f t="shared" si="13"/>
        <v>0.42314357909748324</v>
      </c>
      <c r="BU41" s="81">
        <f t="shared" si="13"/>
        <v>0.52094574665983417</v>
      </c>
      <c r="BV41" s="81">
        <f t="shared" si="13"/>
        <v>0.42314357909748324</v>
      </c>
      <c r="BW41" s="81">
        <f t="shared" si="13"/>
        <v>0.42314357909748324</v>
      </c>
      <c r="BX41" s="81">
        <f t="shared" si="13"/>
        <v>0.42314357909748324</v>
      </c>
      <c r="BY41" s="81">
        <f t="shared" ref="BY41:BY51" si="14">MAX(E41:BX41)</f>
        <v>1</v>
      </c>
      <c r="BZ41" s="81">
        <f t="shared" ref="BZ41:BZ51" si="15">MIN(E41:BX41)</f>
        <v>0.33353938440742015</v>
      </c>
    </row>
    <row r="42" spans="1:80" s="81" customFormat="1">
      <c r="A42" s="94"/>
      <c r="B42" s="94"/>
      <c r="C42" s="94"/>
    </row>
    <row r="43" spans="1:80" ht="28.5">
      <c r="A43" s="111" t="s">
        <v>256</v>
      </c>
      <c r="B43" s="92" t="s">
        <v>97</v>
      </c>
      <c r="C43" s="92" t="s">
        <v>30</v>
      </c>
      <c r="D43" s="81">
        <v>3.605321398980485E-2</v>
      </c>
      <c r="E43" s="81">
        <v>0.33670033670033672</v>
      </c>
      <c r="F43" s="81">
        <v>0.33348896151537388</v>
      </c>
      <c r="G43" s="81">
        <v>0.33344448149383127</v>
      </c>
      <c r="H43" s="81">
        <v>0.33478406427854035</v>
      </c>
      <c r="I43" s="81">
        <v>0.33444816053511706</v>
      </c>
      <c r="J43" s="81">
        <v>0.34188034188034189</v>
      </c>
      <c r="K43" s="81">
        <v>0.41666666666666669</v>
      </c>
      <c r="L43" s="81">
        <v>0.33557046979865773</v>
      </c>
      <c r="M43" s="81">
        <v>0.4</v>
      </c>
      <c r="N43" s="81">
        <v>0.33557046979865773</v>
      </c>
      <c r="O43" s="81">
        <v>0.625</v>
      </c>
      <c r="P43" s="81">
        <v>0.36271309394269136</v>
      </c>
      <c r="Q43" s="81">
        <v>0.34482758620689657</v>
      </c>
      <c r="R43" s="81">
        <v>0.34482758620689657</v>
      </c>
      <c r="S43" s="81">
        <v>0.35211267605633806</v>
      </c>
      <c r="T43" s="81">
        <v>0.37037037037037035</v>
      </c>
      <c r="U43" s="81">
        <v>0.35087719298245612</v>
      </c>
      <c r="V43" s="81">
        <v>0.36764705882352944</v>
      </c>
      <c r="W43" s="81">
        <v>0.33334444481482711</v>
      </c>
      <c r="X43" s="81">
        <v>0.37453183520599254</v>
      </c>
      <c r="Y43" s="81">
        <v>0.35335689045936397</v>
      </c>
      <c r="Z43" s="81">
        <v>0.35087719298245612</v>
      </c>
      <c r="AA43" s="81">
        <v>0.34482758620689657</v>
      </c>
      <c r="AB43" s="81">
        <v>0.45248868778280543</v>
      </c>
      <c r="AC43" s="81">
        <v>0.34843205574912889</v>
      </c>
      <c r="AD43" s="81">
        <v>0.34482758620689657</v>
      </c>
      <c r="AE43" s="81">
        <v>0.35714285714285715</v>
      </c>
      <c r="AF43" s="81">
        <v>0.35714285714285715</v>
      </c>
      <c r="AG43" s="81">
        <v>0.34305317324185247</v>
      </c>
      <c r="AH43" s="81">
        <v>0.34904013961605584</v>
      </c>
      <c r="AI43" s="81">
        <v>0.33726812816188873</v>
      </c>
      <c r="AJ43" s="81">
        <v>0.36630036630036628</v>
      </c>
      <c r="AK43" s="81">
        <v>0.42517006802721091</v>
      </c>
      <c r="AL43" s="81">
        <v>0.34891835310537334</v>
      </c>
      <c r="AM43" s="81">
        <v>0.36496350364963503</v>
      </c>
      <c r="AN43" s="81">
        <v>0.36764705882352944</v>
      </c>
      <c r="AO43" s="81">
        <v>0.37037037037037035</v>
      </c>
      <c r="AP43" s="81">
        <v>0.37037037037037035</v>
      </c>
      <c r="AQ43" s="81">
        <v>0.34602076124567477</v>
      </c>
      <c r="AR43" s="81">
        <v>0.33340279224838509</v>
      </c>
      <c r="AS43" s="81">
        <v>0.33339089882853107</v>
      </c>
      <c r="AT43" s="81">
        <v>0.33339167687678678</v>
      </c>
      <c r="AU43" s="81">
        <v>0.33760972316002702</v>
      </c>
      <c r="AV43" s="81">
        <v>0.34027494215325982</v>
      </c>
      <c r="AW43" s="81">
        <v>0.33670033670033672</v>
      </c>
      <c r="AX43" s="81">
        <v>0.33839802375554129</v>
      </c>
      <c r="AY43" s="81">
        <v>0.34328870580157911</v>
      </c>
      <c r="AZ43" s="81">
        <v>0.33783783783783783</v>
      </c>
      <c r="BA43" s="81">
        <v>0.33898305084745761</v>
      </c>
      <c r="BB43" s="81">
        <v>0.42863266180882981</v>
      </c>
      <c r="BC43" s="81">
        <v>0.33863867253640362</v>
      </c>
      <c r="BD43" s="81">
        <v>0.34782608695652173</v>
      </c>
      <c r="BE43" s="81">
        <v>0.37037037037037035</v>
      </c>
      <c r="BF43" s="81">
        <v>0.33334444481482711</v>
      </c>
      <c r="BG43" s="81">
        <v>0.33355570380253502</v>
      </c>
      <c r="BH43" s="81">
        <v>0.33478406427854035</v>
      </c>
      <c r="BI43" s="81">
        <v>1</v>
      </c>
      <c r="BJ43" s="81">
        <v>0.4</v>
      </c>
      <c r="BK43" s="81">
        <v>0.33444816053511706</v>
      </c>
      <c r="BL43" s="81">
        <v>0.33898305084745761</v>
      </c>
      <c r="BM43" s="81">
        <v>0.33670033670033672</v>
      </c>
      <c r="BN43" s="81">
        <v>0.33355570380253502</v>
      </c>
      <c r="BO43" s="81">
        <v>0.40420371867421179</v>
      </c>
      <c r="BP43" s="81">
        <v>0.35971223021582732</v>
      </c>
      <c r="BQ43" s="81">
        <v>0.37037037037037035</v>
      </c>
      <c r="BR43" s="81">
        <v>0.34153005464480873</v>
      </c>
      <c r="BS43" s="81">
        <v>0.34281796366129585</v>
      </c>
      <c r="BT43" s="81">
        <v>0.34281796366129585</v>
      </c>
      <c r="BU43" s="81">
        <v>0.39619651347068147</v>
      </c>
      <c r="BV43" s="81">
        <v>0.34281796366129585</v>
      </c>
      <c r="BW43" s="81">
        <v>0.36886757654002217</v>
      </c>
      <c r="BX43" s="81">
        <v>0.33347784039750561</v>
      </c>
      <c r="BY43" s="81"/>
      <c r="BZ43" s="81"/>
      <c r="CA43" s="81">
        <v>3.605321398980485E-2</v>
      </c>
      <c r="CB43" s="81"/>
    </row>
    <row r="44" spans="1:80" ht="57">
      <c r="A44" s="113"/>
      <c r="B44" s="92" t="s">
        <v>98</v>
      </c>
      <c r="C44" s="92" t="s">
        <v>54</v>
      </c>
      <c r="D44" s="81">
        <v>0.13025574502911422</v>
      </c>
      <c r="E44" s="81">
        <v>0.33422459893048129</v>
      </c>
      <c r="F44" s="81">
        <v>0.33377837116154874</v>
      </c>
      <c r="G44" s="81">
        <v>0.33377837116154874</v>
      </c>
      <c r="H44" s="81">
        <v>0.33377837116154874</v>
      </c>
      <c r="I44" s="81">
        <v>0.33377837116154874</v>
      </c>
      <c r="J44" s="81">
        <v>0.33422459893048129</v>
      </c>
      <c r="K44" s="81">
        <v>0.33422459893048129</v>
      </c>
      <c r="L44" s="81">
        <v>0.33377837116154874</v>
      </c>
      <c r="M44" s="81">
        <v>0.33333377777837031</v>
      </c>
      <c r="N44" s="81">
        <v>0.33377837116154874</v>
      </c>
      <c r="O44" s="81">
        <v>0.33377837116154874</v>
      </c>
      <c r="P44" s="81">
        <v>0.33557046979865773</v>
      </c>
      <c r="Q44" s="81">
        <v>0.33422459893048129</v>
      </c>
      <c r="R44" s="81">
        <v>0.33512064343163539</v>
      </c>
      <c r="S44" s="81">
        <v>0.33422459893048129</v>
      </c>
      <c r="T44" s="81">
        <v>0.33512064343163539</v>
      </c>
      <c r="U44" s="81">
        <v>0.33512064343163539</v>
      </c>
      <c r="V44" s="81">
        <v>0.33467202141900937</v>
      </c>
      <c r="W44" s="81">
        <v>0.33333377777837031</v>
      </c>
      <c r="X44" s="81">
        <v>0.33377837116154874</v>
      </c>
      <c r="Y44" s="81">
        <v>0.33557046979865773</v>
      </c>
      <c r="Z44" s="81">
        <v>0.33692722371967654</v>
      </c>
      <c r="AA44" s="81">
        <v>0.33422459893048129</v>
      </c>
      <c r="AB44" s="81">
        <v>0.37313432835820898</v>
      </c>
      <c r="AC44" s="81">
        <v>0.33422459893048129</v>
      </c>
      <c r="AD44" s="81">
        <v>0.33422459893048129</v>
      </c>
      <c r="AE44" s="81">
        <v>0.33422459893048129</v>
      </c>
      <c r="AF44" s="81">
        <v>0.33377837116154874</v>
      </c>
      <c r="AG44" s="81">
        <v>0.33377837116154874</v>
      </c>
      <c r="AH44" s="81">
        <v>0.33512064343163539</v>
      </c>
      <c r="AI44" s="81">
        <v>1</v>
      </c>
      <c r="AJ44" s="81">
        <v>0.33557046979865773</v>
      </c>
      <c r="AK44" s="81">
        <v>0.33512064343163539</v>
      </c>
      <c r="AL44" s="81">
        <v>0.33422459893048129</v>
      </c>
      <c r="AM44" s="81">
        <v>0.33512064343163539</v>
      </c>
      <c r="AN44" s="81">
        <v>0.33422459893048129</v>
      </c>
      <c r="AO44" s="81">
        <v>0.33422459893048129</v>
      </c>
      <c r="AP44" s="81">
        <v>0.33422459893048129</v>
      </c>
      <c r="AQ44" s="81">
        <v>0.33875338753387535</v>
      </c>
      <c r="AR44" s="81">
        <v>0.33377837116154874</v>
      </c>
      <c r="AS44" s="81">
        <v>0.33377837116154874</v>
      </c>
      <c r="AT44" s="81">
        <v>0.33377837116154874</v>
      </c>
      <c r="AU44" s="81">
        <v>0.33377837116154874</v>
      </c>
      <c r="AV44" s="81">
        <v>0.33377837116154874</v>
      </c>
      <c r="AW44" s="81">
        <v>0.33467202141900937</v>
      </c>
      <c r="AX44" s="81">
        <v>0.33422459893048129</v>
      </c>
      <c r="AY44" s="81">
        <v>0.33422459893048129</v>
      </c>
      <c r="AZ44" s="81">
        <v>0.33377837116154874</v>
      </c>
      <c r="BA44" s="81">
        <v>0.33377837116154874</v>
      </c>
      <c r="BB44" s="81">
        <v>0.33377837116154874</v>
      </c>
      <c r="BC44" s="81">
        <v>0.33377837116154874</v>
      </c>
      <c r="BD44" s="81">
        <v>0.33377837116154874</v>
      </c>
      <c r="BE44" s="81">
        <v>0.33422459893048129</v>
      </c>
      <c r="BF44" s="81">
        <v>0.33377837116154874</v>
      </c>
      <c r="BG44" s="81">
        <v>0.33377837116154874</v>
      </c>
      <c r="BH44" s="81">
        <v>0.33377837116154874</v>
      </c>
      <c r="BI44" s="81">
        <v>0.33422459893048129</v>
      </c>
      <c r="BJ44" s="81">
        <v>0.33467202141900937</v>
      </c>
      <c r="BK44" s="81">
        <v>0.33377837116154874</v>
      </c>
      <c r="BL44" s="81">
        <v>0.33377837116154874</v>
      </c>
      <c r="BM44" s="81">
        <v>0.33377837116154874</v>
      </c>
      <c r="BN44" s="81">
        <v>0.33377837116154874</v>
      </c>
      <c r="BO44" s="81">
        <v>0.33512064343163539</v>
      </c>
      <c r="BP44" s="81">
        <v>0.33512064343163539</v>
      </c>
      <c r="BQ44" s="81">
        <v>0.33333377777837031</v>
      </c>
      <c r="BR44" s="81">
        <v>0.33377837116154874</v>
      </c>
      <c r="BS44" s="81">
        <v>0.33377837116154874</v>
      </c>
      <c r="BT44" s="81">
        <v>0.33377837116154874</v>
      </c>
      <c r="BU44" s="81">
        <v>0.33512064343163539</v>
      </c>
      <c r="BV44" s="81">
        <v>0.33377837116154874</v>
      </c>
      <c r="BW44" s="81">
        <v>0.33377837116154874</v>
      </c>
      <c r="BX44" s="81">
        <v>0.33377837116154874</v>
      </c>
      <c r="BY44" s="81"/>
      <c r="BZ44" s="81"/>
      <c r="CA44" s="81">
        <v>0.13025574502911422</v>
      </c>
      <c r="CB44" s="81"/>
    </row>
    <row r="45" spans="1:80" ht="28.5">
      <c r="A45" s="113"/>
      <c r="B45" s="92" t="s">
        <v>99</v>
      </c>
      <c r="C45" s="92"/>
      <c r="D45" s="81">
        <v>3.1923838857479535E-2</v>
      </c>
      <c r="E45" s="81">
        <v>0.34782608695652173</v>
      </c>
      <c r="F45" s="81">
        <v>0.34782608695652173</v>
      </c>
      <c r="G45" s="81">
        <v>0.34782608695652173</v>
      </c>
      <c r="H45" s="81">
        <v>0.34782608695652173</v>
      </c>
      <c r="I45" s="81">
        <v>0.34782608695652173</v>
      </c>
      <c r="J45" s="81">
        <v>0.36363636363636365</v>
      </c>
      <c r="K45" s="81">
        <v>0.36363636363636365</v>
      </c>
      <c r="L45" s="81">
        <v>0.34782608695652173</v>
      </c>
      <c r="M45" s="81">
        <v>0.33334722280095003</v>
      </c>
      <c r="N45" s="81">
        <v>0.34782608695652173</v>
      </c>
      <c r="O45" s="81">
        <v>0.34782608695652173</v>
      </c>
      <c r="P45" s="81">
        <v>0.36363636363636365</v>
      </c>
      <c r="Q45" s="81">
        <v>0.34782608695652173</v>
      </c>
      <c r="R45" s="81">
        <v>0.34782608695652173</v>
      </c>
      <c r="S45" s="81">
        <v>0.34782608695652173</v>
      </c>
      <c r="T45" s="81">
        <v>0.34782608695652173</v>
      </c>
      <c r="U45" s="81">
        <v>0.34782608695652173</v>
      </c>
      <c r="V45" s="81">
        <v>0.36363636363636365</v>
      </c>
      <c r="W45" s="81">
        <v>0.34782608695652173</v>
      </c>
      <c r="X45" s="81">
        <v>0.33334722280095003</v>
      </c>
      <c r="Y45" s="81">
        <v>1</v>
      </c>
      <c r="Z45" s="81">
        <v>0.61538461538461542</v>
      </c>
      <c r="AA45" s="81">
        <v>0.34782608695652173</v>
      </c>
      <c r="AB45" s="81">
        <v>0.36363636363636365</v>
      </c>
      <c r="AC45" s="81">
        <v>0.34782608695652173</v>
      </c>
      <c r="AD45" s="81">
        <v>0.34782608695652173</v>
      </c>
      <c r="AE45" s="81">
        <v>0.34782608695652173</v>
      </c>
      <c r="AF45" s="81">
        <v>0.34782608695652173</v>
      </c>
      <c r="AG45" s="81">
        <v>0.33334722280095003</v>
      </c>
      <c r="AH45" s="81">
        <v>0.5</v>
      </c>
      <c r="AI45" s="81">
        <v>0.34782608695652173</v>
      </c>
      <c r="AJ45" s="81">
        <v>0.8</v>
      </c>
      <c r="AK45" s="81">
        <v>0.34782608695652173</v>
      </c>
      <c r="AL45" s="81">
        <v>0.42105263157894735</v>
      </c>
      <c r="AM45" s="81">
        <v>0.66666666666666663</v>
      </c>
      <c r="AN45" s="81">
        <v>0.34782608695652173</v>
      </c>
      <c r="AO45" s="81">
        <v>0.66666666666666663</v>
      </c>
      <c r="AP45" s="81">
        <v>0.4</v>
      </c>
      <c r="AQ45" s="81">
        <v>0.36363636363636365</v>
      </c>
      <c r="AR45" s="81">
        <v>0.34782608695652173</v>
      </c>
      <c r="AS45" s="81">
        <v>0.34782608695652173</v>
      </c>
      <c r="AT45" s="81">
        <v>0.34782608695652173</v>
      </c>
      <c r="AU45" s="81">
        <v>0.38095238095238093</v>
      </c>
      <c r="AV45" s="81">
        <v>0.36363636363636365</v>
      </c>
      <c r="AW45" s="81">
        <v>0.38095238095238093</v>
      </c>
      <c r="AX45" s="81">
        <v>0.38095238095238093</v>
      </c>
      <c r="AY45" s="81">
        <v>0.36363636363636365</v>
      </c>
      <c r="AZ45" s="81">
        <v>0.34782608695652173</v>
      </c>
      <c r="BA45" s="81">
        <v>0.34782608695652173</v>
      </c>
      <c r="BB45" s="81">
        <v>0.34782608695652173</v>
      </c>
      <c r="BC45" s="81">
        <v>0.36363636363636365</v>
      </c>
      <c r="BD45" s="81">
        <v>0.34782608695652173</v>
      </c>
      <c r="BE45" s="81">
        <v>0.36363636363636365</v>
      </c>
      <c r="BF45" s="81">
        <v>0.44444444444444442</v>
      </c>
      <c r="BG45" s="81">
        <v>0.33334722280095003</v>
      </c>
      <c r="BH45" s="81">
        <v>0.33334722280095003</v>
      </c>
      <c r="BI45" s="81">
        <v>0.34782608695652173</v>
      </c>
      <c r="BJ45" s="81">
        <v>0.34782608695652173</v>
      </c>
      <c r="BK45" s="81">
        <v>0.44444444444444442</v>
      </c>
      <c r="BL45" s="81">
        <v>1</v>
      </c>
      <c r="BM45" s="81">
        <v>0.33334722280095003</v>
      </c>
      <c r="BN45" s="81">
        <v>0.34782608695652173</v>
      </c>
      <c r="BO45" s="81">
        <v>0.36363636363636365</v>
      </c>
      <c r="BP45" s="81">
        <v>0.34782608695652173</v>
      </c>
      <c r="BQ45" s="81">
        <v>0.33334722280095003</v>
      </c>
      <c r="BR45" s="81">
        <v>0.34782608695652173</v>
      </c>
      <c r="BS45" s="81">
        <v>0.34782608695652173</v>
      </c>
      <c r="BT45" s="81">
        <v>0.34782608695652173</v>
      </c>
      <c r="BU45" s="81">
        <v>0.34782608695652173</v>
      </c>
      <c r="BV45" s="81">
        <v>0.34782608695652173</v>
      </c>
      <c r="BW45" s="81">
        <v>0.34782608695652173</v>
      </c>
      <c r="BX45" s="81">
        <v>0.34782608695652173</v>
      </c>
      <c r="BY45" s="81"/>
      <c r="BZ45" s="81"/>
      <c r="CA45" s="81">
        <v>3.1923838857479535E-2</v>
      </c>
      <c r="CB45" s="81"/>
    </row>
    <row r="46" spans="1:80" ht="28.5">
      <c r="A46" s="113"/>
      <c r="B46" s="92" t="s">
        <v>100</v>
      </c>
      <c r="C46" s="92" t="s">
        <v>101</v>
      </c>
      <c r="D46" s="81">
        <v>6.0792822108037228E-2</v>
      </c>
      <c r="E46" s="81">
        <v>0.33783783783783783</v>
      </c>
      <c r="F46" s="81">
        <v>0.34090909090909088</v>
      </c>
      <c r="G46" s="81">
        <v>0.33783783783783783</v>
      </c>
      <c r="H46" s="81">
        <v>0.34090909090909088</v>
      </c>
      <c r="I46" s="81">
        <v>0.33860045146726864</v>
      </c>
      <c r="J46" s="81">
        <v>0.34168564920273348</v>
      </c>
      <c r="K46" s="81">
        <v>0.34090909090909088</v>
      </c>
      <c r="L46" s="81">
        <v>0.34090909090909088</v>
      </c>
      <c r="M46" s="81">
        <v>0.3333333481481488</v>
      </c>
      <c r="N46" s="81">
        <v>0.33527045149754131</v>
      </c>
      <c r="O46" s="81">
        <v>0.34883720930232559</v>
      </c>
      <c r="P46" s="81">
        <v>0.33407572383073497</v>
      </c>
      <c r="Q46" s="81">
        <v>0.3333333481481488</v>
      </c>
      <c r="R46" s="81">
        <v>0.3333333481481488</v>
      </c>
      <c r="S46" s="81">
        <v>0.3333333481481488</v>
      </c>
      <c r="T46" s="81">
        <v>0.3333333481481488</v>
      </c>
      <c r="U46" s="81">
        <v>0.3333333481481488</v>
      </c>
      <c r="V46" s="81">
        <v>0.34883720930232559</v>
      </c>
      <c r="W46" s="81">
        <v>0.3333333481481488</v>
      </c>
      <c r="X46" s="81">
        <v>0.3333333481481488</v>
      </c>
      <c r="Y46" s="81">
        <v>0.34883720930232559</v>
      </c>
      <c r="Z46" s="81">
        <v>0.34246575342465752</v>
      </c>
      <c r="AA46" s="81">
        <v>0.34403669724770641</v>
      </c>
      <c r="AB46" s="81">
        <v>0.33783783783783783</v>
      </c>
      <c r="AC46" s="81">
        <v>0.34403669724770641</v>
      </c>
      <c r="AD46" s="81">
        <v>0.33632286995515692</v>
      </c>
      <c r="AE46" s="81">
        <v>0.34090909090909088</v>
      </c>
      <c r="AF46" s="81">
        <v>0.33407572383073497</v>
      </c>
      <c r="AG46" s="81">
        <v>0.3333333481481488</v>
      </c>
      <c r="AH46" s="81">
        <v>0.36585365853658536</v>
      </c>
      <c r="AI46" s="81">
        <v>0.34090909090909088</v>
      </c>
      <c r="AJ46" s="81">
        <v>0.6</v>
      </c>
      <c r="AK46" s="81">
        <v>0.34090909090909088</v>
      </c>
      <c r="AL46" s="81">
        <v>0.34246575342465752</v>
      </c>
      <c r="AM46" s="81">
        <v>1</v>
      </c>
      <c r="AN46" s="81">
        <v>0.34883720930232559</v>
      </c>
      <c r="AO46" s="81">
        <v>0.34883720930232559</v>
      </c>
      <c r="AP46" s="81">
        <v>0.34090909090909088</v>
      </c>
      <c r="AQ46" s="81">
        <v>0.34277879341864714</v>
      </c>
      <c r="AR46" s="81">
        <v>0.3348214285714286</v>
      </c>
      <c r="AS46" s="81">
        <v>0.3348214285714286</v>
      </c>
      <c r="AT46" s="81">
        <v>0.3348214285714286</v>
      </c>
      <c r="AU46" s="81">
        <v>0.34883720930232559</v>
      </c>
      <c r="AV46" s="81">
        <v>0.33632286995515692</v>
      </c>
      <c r="AW46" s="81">
        <v>0.34090909090909088</v>
      </c>
      <c r="AX46" s="81">
        <v>0.34090909090909088</v>
      </c>
      <c r="AY46" s="81">
        <v>0.34090909090909088</v>
      </c>
      <c r="AZ46" s="81">
        <v>0.3348214285714286</v>
      </c>
      <c r="BA46" s="81">
        <v>0.3348214285714286</v>
      </c>
      <c r="BB46" s="81">
        <v>0.3348214285714286</v>
      </c>
      <c r="BC46" s="81">
        <v>0.34562211981566821</v>
      </c>
      <c r="BD46" s="81">
        <v>0.3348214285714286</v>
      </c>
      <c r="BE46" s="81">
        <v>0.33632286995515692</v>
      </c>
      <c r="BF46" s="81">
        <v>0.34090909090909088</v>
      </c>
      <c r="BG46" s="81">
        <v>0.33362989323843412</v>
      </c>
      <c r="BH46" s="81">
        <v>0.33936651583710409</v>
      </c>
      <c r="BI46" s="81">
        <v>0.33407572383073497</v>
      </c>
      <c r="BJ46" s="81">
        <v>0.41062140706268818</v>
      </c>
      <c r="BK46" s="81">
        <v>0.3348214285714286</v>
      </c>
      <c r="BL46" s="81">
        <v>0.33783783783783783</v>
      </c>
      <c r="BM46" s="81">
        <v>0.33936651583710409</v>
      </c>
      <c r="BN46" s="81">
        <v>0.3333333481481488</v>
      </c>
      <c r="BO46" s="81">
        <v>0.34090909090909088</v>
      </c>
      <c r="BP46" s="81">
        <v>0.33905967450271246</v>
      </c>
      <c r="BQ46" s="81">
        <v>0.33407572383073497</v>
      </c>
      <c r="BR46" s="81">
        <v>0.33936651583710409</v>
      </c>
      <c r="BS46" s="81">
        <v>0.33936651583710409</v>
      </c>
      <c r="BT46" s="81">
        <v>0.34246575342465752</v>
      </c>
      <c r="BU46" s="81">
        <v>0.34090909090909088</v>
      </c>
      <c r="BV46" s="81">
        <v>0.33936651583710409</v>
      </c>
      <c r="BW46" s="81">
        <v>0.33936651583710409</v>
      </c>
      <c r="BX46" s="81">
        <v>0.34372135655362052</v>
      </c>
      <c r="BY46" s="81"/>
      <c r="BZ46" s="81"/>
      <c r="CA46" s="81">
        <v>6.0792822108037228E-2</v>
      </c>
      <c r="CB46" s="81"/>
    </row>
    <row r="47" spans="1:80" ht="28.5">
      <c r="A47" s="113"/>
      <c r="B47" s="92" t="s">
        <v>102</v>
      </c>
      <c r="C47" s="92" t="s">
        <v>53</v>
      </c>
      <c r="D47" s="81">
        <v>3.4983975960319082E-2</v>
      </c>
      <c r="E47" s="81">
        <v>0.33355570380253502</v>
      </c>
      <c r="F47" s="81">
        <v>0.33355570380253502</v>
      </c>
      <c r="G47" s="81">
        <v>0.33355570380253502</v>
      </c>
      <c r="H47" s="81">
        <v>0.33355570380253502</v>
      </c>
      <c r="I47" s="81">
        <v>0.33355570380253502</v>
      </c>
      <c r="J47" s="81">
        <v>0.33355570380253502</v>
      </c>
      <c r="K47" s="81">
        <v>0.33355570380253502</v>
      </c>
      <c r="L47" s="81">
        <v>0.33355570380253502</v>
      </c>
      <c r="M47" s="81">
        <v>0.33355570380253502</v>
      </c>
      <c r="N47" s="81">
        <v>0.33355570380253502</v>
      </c>
      <c r="O47" s="81">
        <v>1</v>
      </c>
      <c r="P47" s="81">
        <v>1</v>
      </c>
      <c r="Q47" s="81">
        <v>1</v>
      </c>
      <c r="R47" s="81">
        <v>1</v>
      </c>
      <c r="S47" s="81">
        <v>1</v>
      </c>
      <c r="T47" s="81">
        <v>1</v>
      </c>
      <c r="U47" s="81">
        <v>1</v>
      </c>
      <c r="V47" s="81">
        <v>1</v>
      </c>
      <c r="W47" s="81">
        <v>0.33355570380253502</v>
      </c>
      <c r="X47" s="81">
        <v>0.33355570380253502</v>
      </c>
      <c r="Y47" s="81">
        <v>1</v>
      </c>
      <c r="Z47" s="81">
        <v>1</v>
      </c>
      <c r="AA47" s="81">
        <v>0.33355570380253502</v>
      </c>
      <c r="AB47" s="81">
        <v>0.33355570380253502</v>
      </c>
      <c r="AC47" s="81">
        <v>0.33355570380253502</v>
      </c>
      <c r="AD47" s="81">
        <v>1</v>
      </c>
      <c r="AE47" s="81">
        <v>0.33355570380253502</v>
      </c>
      <c r="AF47" s="81">
        <v>0.33333333333333331</v>
      </c>
      <c r="AG47" s="81">
        <v>1</v>
      </c>
      <c r="AH47" s="81">
        <v>0.33355570380253502</v>
      </c>
      <c r="AI47" s="81">
        <v>0.33355570380253502</v>
      </c>
      <c r="AJ47" s="81">
        <v>0.33355570380253502</v>
      </c>
      <c r="AK47" s="81">
        <v>1</v>
      </c>
      <c r="AL47" s="81">
        <v>1</v>
      </c>
      <c r="AM47" s="81">
        <v>1</v>
      </c>
      <c r="AN47" s="81">
        <v>1</v>
      </c>
      <c r="AO47" s="81">
        <v>1</v>
      </c>
      <c r="AP47" s="81">
        <v>1</v>
      </c>
      <c r="AQ47" s="81">
        <v>1</v>
      </c>
      <c r="AR47" s="81">
        <v>1</v>
      </c>
      <c r="AS47" s="81">
        <v>0.33355570380253502</v>
      </c>
      <c r="AT47" s="81">
        <v>0.33355570380253502</v>
      </c>
      <c r="AU47" s="81">
        <v>1</v>
      </c>
      <c r="AV47" s="81">
        <v>1</v>
      </c>
      <c r="AW47" s="81">
        <v>1</v>
      </c>
      <c r="AX47" s="81">
        <v>1</v>
      </c>
      <c r="AY47" s="81">
        <v>1</v>
      </c>
      <c r="AZ47" s="81">
        <v>1</v>
      </c>
      <c r="BA47" s="81">
        <v>1</v>
      </c>
      <c r="BB47" s="81">
        <v>0.33355570380253502</v>
      </c>
      <c r="BC47" s="81">
        <v>1</v>
      </c>
      <c r="BD47" s="81">
        <v>0.33355570380253502</v>
      </c>
      <c r="BE47" s="81">
        <v>0.33355570380253502</v>
      </c>
      <c r="BF47" s="81">
        <v>1</v>
      </c>
      <c r="BG47" s="81">
        <v>0.33355570380253502</v>
      </c>
      <c r="BH47" s="81">
        <v>1</v>
      </c>
      <c r="BI47" s="81">
        <v>1</v>
      </c>
      <c r="BJ47" s="81">
        <v>0.33333333333333331</v>
      </c>
      <c r="BK47" s="81">
        <v>1</v>
      </c>
      <c r="BL47" s="81">
        <v>1</v>
      </c>
      <c r="BM47" s="81">
        <v>1</v>
      </c>
      <c r="BN47" s="81">
        <v>1</v>
      </c>
      <c r="BO47" s="81">
        <v>0.33355570380253502</v>
      </c>
      <c r="BP47" s="81">
        <v>0.33355570380253502</v>
      </c>
      <c r="BQ47" s="81">
        <v>0.33355570380253502</v>
      </c>
      <c r="BR47" s="81">
        <v>0.33355570380253502</v>
      </c>
      <c r="BS47" s="81">
        <v>0.33355570380253502</v>
      </c>
      <c r="BT47" s="81">
        <v>0.33355570380253502</v>
      </c>
      <c r="BU47" s="81">
        <v>0.33355570380253502</v>
      </c>
      <c r="BV47" s="81">
        <v>0.33355570380253502</v>
      </c>
      <c r="BW47" s="81">
        <v>0.33355570380253502</v>
      </c>
      <c r="BX47" s="81">
        <v>0.33355570380253502</v>
      </c>
      <c r="BY47" s="81"/>
      <c r="BZ47" s="81"/>
      <c r="CA47" s="81">
        <v>3.4983975960319082E-2</v>
      </c>
      <c r="CB47" s="81"/>
    </row>
    <row r="48" spans="1:80" ht="42.75">
      <c r="A48" s="113"/>
      <c r="B48" s="92" t="s">
        <v>103</v>
      </c>
      <c r="C48" s="92" t="s">
        <v>53</v>
      </c>
      <c r="D48" s="81">
        <v>6.6841301444387172E-2</v>
      </c>
      <c r="E48" s="81">
        <v>0.33355570380253502</v>
      </c>
      <c r="F48" s="81">
        <v>0.33355570380253502</v>
      </c>
      <c r="G48" s="81">
        <v>0.33355570380253502</v>
      </c>
      <c r="H48" s="81">
        <v>0.33355570380253502</v>
      </c>
      <c r="I48" s="81">
        <v>0.33355570380253502</v>
      </c>
      <c r="J48" s="81">
        <v>0.33355570380253502</v>
      </c>
      <c r="K48" s="81">
        <v>0.33355570380253502</v>
      </c>
      <c r="L48" s="81">
        <v>0.33355570380253502</v>
      </c>
      <c r="M48" s="81">
        <v>0.33355570380253502</v>
      </c>
      <c r="N48" s="81">
        <v>0.33355570380253502</v>
      </c>
      <c r="O48" s="81">
        <v>0.33355570380253502</v>
      </c>
      <c r="P48" s="81">
        <v>1</v>
      </c>
      <c r="Q48" s="81">
        <v>1</v>
      </c>
      <c r="R48" s="81">
        <v>1</v>
      </c>
      <c r="S48" s="81">
        <v>1</v>
      </c>
      <c r="T48" s="81">
        <v>1</v>
      </c>
      <c r="U48" s="81">
        <v>1</v>
      </c>
      <c r="V48" s="81">
        <v>1</v>
      </c>
      <c r="W48" s="81">
        <v>0.33355570380253502</v>
      </c>
      <c r="X48" s="81">
        <v>0.33355570380253502</v>
      </c>
      <c r="Y48" s="81">
        <v>1</v>
      </c>
      <c r="Z48" s="81">
        <v>0.33355570380253502</v>
      </c>
      <c r="AA48" s="81">
        <v>0.33355570380253502</v>
      </c>
      <c r="AB48" s="81">
        <v>0.33355570380253502</v>
      </c>
      <c r="AC48" s="81">
        <v>0.33355570380253502</v>
      </c>
      <c r="AD48" s="81">
        <v>0.33355570380253502</v>
      </c>
      <c r="AE48" s="81">
        <v>0.33355570380253502</v>
      </c>
      <c r="AF48" s="81">
        <v>0.33333333333333331</v>
      </c>
      <c r="AG48" s="81">
        <v>0.33355570380253502</v>
      </c>
      <c r="AH48" s="81">
        <v>0.33355570380253502</v>
      </c>
      <c r="AI48" s="81">
        <v>0.33355570380253502</v>
      </c>
      <c r="AJ48" s="81">
        <v>1</v>
      </c>
      <c r="AK48" s="81">
        <v>0.33355570380253502</v>
      </c>
      <c r="AL48" s="81">
        <v>0.33355570380253502</v>
      </c>
      <c r="AM48" s="81">
        <v>1</v>
      </c>
      <c r="AN48" s="81">
        <v>1</v>
      </c>
      <c r="AO48" s="81">
        <v>0.33355570380253502</v>
      </c>
      <c r="AP48" s="81">
        <v>0.33355570380253502</v>
      </c>
      <c r="AQ48" s="81">
        <v>0.33355570380253502</v>
      </c>
      <c r="AR48" s="81">
        <v>0.33355570380253502</v>
      </c>
      <c r="AS48" s="81">
        <v>0.33355570380253502</v>
      </c>
      <c r="AT48" s="81">
        <v>0.33355570380253502</v>
      </c>
      <c r="AU48" s="81">
        <v>1</v>
      </c>
      <c r="AV48" s="81">
        <v>1</v>
      </c>
      <c r="AW48" s="81">
        <v>1</v>
      </c>
      <c r="AX48" s="81">
        <v>1</v>
      </c>
      <c r="AY48" s="81">
        <v>1</v>
      </c>
      <c r="AZ48" s="81">
        <v>0.33355570380253502</v>
      </c>
      <c r="BA48" s="81">
        <v>0.33355570380253502</v>
      </c>
      <c r="BB48" s="81">
        <v>0.33355570380253502</v>
      </c>
      <c r="BC48" s="81">
        <v>0.33355570380253502</v>
      </c>
      <c r="BD48" s="81">
        <v>0.33355570380253502</v>
      </c>
      <c r="BE48" s="81">
        <v>1</v>
      </c>
      <c r="BF48" s="81">
        <v>0.33355570380253502</v>
      </c>
      <c r="BG48" s="81">
        <v>0.33355570380253502</v>
      </c>
      <c r="BH48" s="81">
        <v>0.33355570380253502</v>
      </c>
      <c r="BI48" s="81">
        <v>0.33355570380253502</v>
      </c>
      <c r="BJ48" s="81">
        <v>0.33355570380253502</v>
      </c>
      <c r="BK48" s="81">
        <v>0.33355570380253502</v>
      </c>
      <c r="BL48" s="81">
        <v>0.33355570380253502</v>
      </c>
      <c r="BM48" s="81">
        <v>0.33355570380253502</v>
      </c>
      <c r="BN48" s="81">
        <v>0.33355570380253502</v>
      </c>
      <c r="BO48" s="81">
        <v>1</v>
      </c>
      <c r="BP48" s="81">
        <v>0.33355570380253502</v>
      </c>
      <c r="BQ48" s="81">
        <v>0.33355570380253502</v>
      </c>
      <c r="BR48" s="81">
        <v>0.33355570380253502</v>
      </c>
      <c r="BS48" s="81">
        <v>0.33355570380253502</v>
      </c>
      <c r="BT48" s="81">
        <v>0.33355570380253502</v>
      </c>
      <c r="BU48" s="81">
        <v>0.33355570380253502</v>
      </c>
      <c r="BV48" s="81">
        <v>0.33355570380253502</v>
      </c>
      <c r="BW48" s="81">
        <v>0.33355570380253502</v>
      </c>
      <c r="BX48" s="81">
        <v>0.33355570380253502</v>
      </c>
      <c r="BY48" s="81"/>
      <c r="BZ48" s="81"/>
      <c r="CA48" s="81">
        <v>6.6841301444387172E-2</v>
      </c>
      <c r="CB48" s="81"/>
    </row>
    <row r="49" spans="1:79" ht="28.5">
      <c r="A49" s="113"/>
      <c r="B49" s="92" t="s">
        <v>104</v>
      </c>
      <c r="C49" s="92" t="s">
        <v>54</v>
      </c>
      <c r="D49" s="81">
        <v>2.0062569889065927E-2</v>
      </c>
      <c r="E49" s="81">
        <v>0.5</v>
      </c>
      <c r="F49" s="81">
        <v>0.4</v>
      </c>
      <c r="G49" s="81">
        <v>0.5</v>
      </c>
      <c r="H49" s="81">
        <v>0.5</v>
      </c>
      <c r="I49" s="81">
        <v>0.5</v>
      </c>
      <c r="J49" s="81">
        <v>0.5</v>
      </c>
      <c r="K49" s="81">
        <v>0.5</v>
      </c>
      <c r="L49" s="81">
        <v>0.5</v>
      </c>
      <c r="M49" s="81">
        <v>0.33338889814969158</v>
      </c>
      <c r="N49" s="81">
        <v>0.5</v>
      </c>
      <c r="O49" s="81">
        <v>0.5</v>
      </c>
      <c r="P49" s="81">
        <v>0.5</v>
      </c>
      <c r="Q49" s="81">
        <v>0.4</v>
      </c>
      <c r="R49" s="81">
        <v>0.4</v>
      </c>
      <c r="S49" s="81">
        <v>0.4</v>
      </c>
      <c r="T49" s="81">
        <v>0.4</v>
      </c>
      <c r="U49" s="81">
        <v>0.4</v>
      </c>
      <c r="V49" s="81">
        <v>0.5</v>
      </c>
      <c r="W49" s="81">
        <v>0.33338889814969158</v>
      </c>
      <c r="X49" s="81">
        <v>0.4</v>
      </c>
      <c r="Y49" s="81">
        <v>0.5</v>
      </c>
      <c r="Z49" s="81">
        <v>0.5</v>
      </c>
      <c r="AA49" s="81">
        <v>0.5</v>
      </c>
      <c r="AB49" s="81">
        <v>0.33338889814969158</v>
      </c>
      <c r="AC49" s="81">
        <v>0.4</v>
      </c>
      <c r="AD49" s="81">
        <v>0.5</v>
      </c>
      <c r="AE49" s="81">
        <v>0.4</v>
      </c>
      <c r="AF49" s="81">
        <v>0.4</v>
      </c>
      <c r="AG49" s="81">
        <v>0.4</v>
      </c>
      <c r="AH49" s="81">
        <v>1</v>
      </c>
      <c r="AI49" s="81">
        <v>0.4</v>
      </c>
      <c r="AJ49" s="81">
        <v>0.5</v>
      </c>
      <c r="AK49" s="81">
        <v>0.5</v>
      </c>
      <c r="AL49" s="81">
        <v>0.5</v>
      </c>
      <c r="AM49" s="81">
        <v>1</v>
      </c>
      <c r="AN49" s="81">
        <v>0.4</v>
      </c>
      <c r="AO49" s="81">
        <v>0.5</v>
      </c>
      <c r="AP49" s="81">
        <v>0.4</v>
      </c>
      <c r="AQ49" s="81">
        <v>0.5</v>
      </c>
      <c r="AR49" s="81">
        <v>0.33338889814969158</v>
      </c>
      <c r="AS49" s="81">
        <v>0.33338889814969158</v>
      </c>
      <c r="AT49" s="81">
        <v>0.33338889814969158</v>
      </c>
      <c r="AU49" s="81">
        <v>0.4</v>
      </c>
      <c r="AV49" s="81">
        <v>0.4</v>
      </c>
      <c r="AW49" s="81">
        <v>0.4</v>
      </c>
      <c r="AX49" s="81">
        <v>0.4</v>
      </c>
      <c r="AY49" s="81">
        <v>0.4</v>
      </c>
      <c r="AZ49" s="81">
        <v>0.33338889814969158</v>
      </c>
      <c r="BA49" s="81">
        <v>0.33338889814969158</v>
      </c>
      <c r="BB49" s="81">
        <v>0.33338889814969158</v>
      </c>
      <c r="BC49" s="81">
        <v>0.33338889814969158</v>
      </c>
      <c r="BD49" s="81">
        <v>0.33338889814969158</v>
      </c>
      <c r="BE49" s="81">
        <v>0.4</v>
      </c>
      <c r="BF49" s="81">
        <v>0.33338889814969158</v>
      </c>
      <c r="BG49" s="81">
        <v>0.33338889814969158</v>
      </c>
      <c r="BH49" s="81">
        <v>0.33338889814969158</v>
      </c>
      <c r="BI49" s="81">
        <v>0.4</v>
      </c>
      <c r="BJ49" s="81">
        <v>0.4</v>
      </c>
      <c r="BK49" s="81">
        <v>0.33338889814969158</v>
      </c>
      <c r="BL49" s="81">
        <v>0.33338889814969158</v>
      </c>
      <c r="BM49" s="81">
        <v>0.33338889814969158</v>
      </c>
      <c r="BN49" s="81">
        <v>0.33338889814969158</v>
      </c>
      <c r="BO49" s="81">
        <v>1</v>
      </c>
      <c r="BP49" s="81">
        <v>0.4</v>
      </c>
      <c r="BQ49" s="81">
        <v>0.33338889814969158</v>
      </c>
      <c r="BR49" s="81">
        <v>0.4</v>
      </c>
      <c r="BS49" s="81">
        <v>0.4</v>
      </c>
      <c r="BT49" s="81">
        <v>0.4</v>
      </c>
      <c r="BU49" s="81">
        <v>0.5</v>
      </c>
      <c r="BV49" s="81">
        <v>0.4</v>
      </c>
      <c r="BW49" s="81">
        <v>0.4</v>
      </c>
      <c r="BX49" s="81">
        <v>0.4</v>
      </c>
      <c r="BY49" s="81"/>
      <c r="BZ49" s="81"/>
      <c r="CA49" s="81">
        <v>2.0062569889065927E-2</v>
      </c>
    </row>
    <row r="50" spans="1:79" s="81" customFormat="1">
      <c r="C50" s="81" t="s">
        <v>45</v>
      </c>
      <c r="D50" s="81">
        <f>SUM(D43:D49)</f>
        <v>0.38091346727820802</v>
      </c>
    </row>
    <row r="51" spans="1:79" s="81" customFormat="1">
      <c r="C51" s="81" t="s">
        <v>254</v>
      </c>
      <c r="E51" s="81">
        <f>(E43*0.036053+E44*0.130256+E45*0.031924+E46*0.060793+E47*0.034984+E48*0.066841+E49*0.020063)/0.380913</f>
        <v>0.34472911613075641</v>
      </c>
      <c r="F51" s="81">
        <f t="shared" ref="F51:BQ51" si="16">(F43*0.036053+F44*0.130256+F45*0.031924+F46*0.060793+F47*0.034984+F48*0.066841+F49*0.020063)/0.380913</f>
        <v>0.33949565634898776</v>
      </c>
      <c r="G51" s="81">
        <f t="shared" si="16"/>
        <v>0.34426836212123135</v>
      </c>
      <c r="H51" s="81">
        <f t="shared" si="16"/>
        <v>0.34488531839759312</v>
      </c>
      <c r="I51" s="81">
        <f t="shared" si="16"/>
        <v>0.3444850709519866</v>
      </c>
      <c r="J51" s="81">
        <f t="shared" si="16"/>
        <v>0.34715854751216924</v>
      </c>
      <c r="K51" s="81">
        <f t="shared" si="16"/>
        <v>0.35411305433964935</v>
      </c>
      <c r="L51" s="81">
        <f t="shared" si="16"/>
        <v>0.34495975082236413</v>
      </c>
      <c r="M51" s="81">
        <f t="shared" si="16"/>
        <v>0.33970782445397701</v>
      </c>
      <c r="N51" s="81">
        <f t="shared" si="16"/>
        <v>0.34405983455343569</v>
      </c>
      <c r="O51" s="81">
        <f t="shared" si="16"/>
        <v>0.43482715942223082</v>
      </c>
      <c r="P51" s="81">
        <f t="shared" si="16"/>
        <v>0.52652877439619794</v>
      </c>
      <c r="Q51" s="81">
        <f t="shared" si="16"/>
        <v>0.51766509034287733</v>
      </c>
      <c r="R51" s="81">
        <f t="shared" si="16"/>
        <v>0.51797149934583164</v>
      </c>
      <c r="S51" s="81">
        <f t="shared" si="16"/>
        <v>0.51835461615150535</v>
      </c>
      <c r="T51" s="81">
        <f t="shared" si="16"/>
        <v>0.52038909600818162</v>
      </c>
      <c r="U51" s="81">
        <f t="shared" si="16"/>
        <v>0.51854408802901975</v>
      </c>
      <c r="V51" s="81">
        <f t="shared" si="16"/>
        <v>0.52904444314466226</v>
      </c>
      <c r="W51" s="81">
        <f t="shared" si="16"/>
        <v>0.33461241035209927</v>
      </c>
      <c r="X51" s="81">
        <f t="shared" si="16"/>
        <v>0.34095778375393182</v>
      </c>
      <c r="Y51" s="81">
        <f t="shared" si="16"/>
        <v>0.58133222954045061</v>
      </c>
      <c r="Z51" s="81">
        <f t="shared" si="16"/>
        <v>0.43136549211703346</v>
      </c>
      <c r="AA51" s="81">
        <f t="shared" si="16"/>
        <v>0.34648767776179595</v>
      </c>
      <c r="AB51" s="81">
        <f t="shared" si="16"/>
        <v>0.36154332796972982</v>
      </c>
      <c r="AC51" s="81">
        <f t="shared" si="16"/>
        <v>0.34156175488808482</v>
      </c>
      <c r="AD51" s="81">
        <f t="shared" si="16"/>
        <v>0.40646447182126921</v>
      </c>
      <c r="AE51" s="81">
        <f t="shared" si="16"/>
        <v>0.34188706263684798</v>
      </c>
      <c r="AF51" s="81">
        <f t="shared" si="16"/>
        <v>0.34058443552228113</v>
      </c>
      <c r="AG51" s="81">
        <f t="shared" si="16"/>
        <v>0.39918626915185457</v>
      </c>
      <c r="AH51" s="81">
        <f t="shared" si="16"/>
        <v>0.38976372475477739</v>
      </c>
      <c r="AI51" s="81">
        <f t="shared" si="16"/>
        <v>0.56767273295463816</v>
      </c>
      <c r="AJ51" s="81">
        <f t="shared" si="16"/>
        <v>0.54467268631458876</v>
      </c>
      <c r="AK51" s="81">
        <f t="shared" si="16"/>
        <v>0.41510716135946463</v>
      </c>
      <c r="AL51" s="81">
        <f t="shared" si="16"/>
        <v>0.41396910659161951</v>
      </c>
      <c r="AM51" s="81">
        <f t="shared" si="16"/>
        <v>0.68460034284620908</v>
      </c>
      <c r="AN51" s="81">
        <f t="shared" si="16"/>
        <v>0.5222993156840795</v>
      </c>
      <c r="AO51" s="81">
        <f t="shared" si="16"/>
        <v>0.43760109592190322</v>
      </c>
      <c r="AP51" s="81">
        <f t="shared" si="16"/>
        <v>0.40871959077992448</v>
      </c>
      <c r="AQ51" s="81">
        <f t="shared" si="16"/>
        <v>0.41048145642363248</v>
      </c>
      <c r="AR51" s="81">
        <f t="shared" si="16"/>
        <v>0.39621536611125135</v>
      </c>
      <c r="AS51" s="81">
        <f t="shared" si="16"/>
        <v>0.33500633399200597</v>
      </c>
      <c r="AT51" s="81">
        <f t="shared" si="16"/>
        <v>0.33500640763342476</v>
      </c>
      <c r="AU51" s="81">
        <f t="shared" si="16"/>
        <v>0.52208001075769861</v>
      </c>
      <c r="AV51" s="81">
        <f t="shared" si="16"/>
        <v>0.51888376482131437</v>
      </c>
      <c r="AW51" s="81">
        <f t="shared" si="16"/>
        <v>0.52103421577675724</v>
      </c>
      <c r="AX51" s="81">
        <f t="shared" si="16"/>
        <v>0.52104190059648137</v>
      </c>
      <c r="AY51" s="81">
        <f t="shared" si="16"/>
        <v>0.5200535573869014</v>
      </c>
      <c r="AZ51" s="81">
        <f t="shared" si="16"/>
        <v>0.39663513833912639</v>
      </c>
      <c r="BA51" s="81">
        <f t="shared" si="16"/>
        <v>0.39674353150143854</v>
      </c>
      <c r="BB51" s="81">
        <f t="shared" si="16"/>
        <v>0.34402086298085305</v>
      </c>
      <c r="BC51" s="81">
        <f t="shared" si="16"/>
        <v>0.39975975259205476</v>
      </c>
      <c r="BD51" s="81">
        <f t="shared" si="16"/>
        <v>0.33637260880430819</v>
      </c>
      <c r="BE51" s="81">
        <f t="shared" si="16"/>
        <v>0.46067694872317494</v>
      </c>
      <c r="BF51" s="81">
        <f t="shared" si="16"/>
        <v>0.40527892682174399</v>
      </c>
      <c r="BG51" s="81">
        <f t="shared" si="16"/>
        <v>0.33361830430261907</v>
      </c>
      <c r="BH51" s="81">
        <f t="shared" si="16"/>
        <v>0.39585802790368929</v>
      </c>
      <c r="BI51" s="81">
        <f t="shared" si="16"/>
        <v>0.46285010392135706</v>
      </c>
      <c r="BJ51" s="81">
        <f t="shared" si="16"/>
        <v>0.35720197565511036</v>
      </c>
      <c r="BK51" s="81">
        <f t="shared" si="16"/>
        <v>0.40441181282555616</v>
      </c>
      <c r="BL51" s="81">
        <f t="shared" si="16"/>
        <v>0.4518830950462186</v>
      </c>
      <c r="BM51" s="81">
        <f t="shared" si="16"/>
        <v>0.39603940099839341</v>
      </c>
      <c r="BN51" s="81">
        <f t="shared" si="16"/>
        <v>0.3959923441799687</v>
      </c>
      <c r="BO51" s="81">
        <f t="shared" si="16"/>
        <v>0.49652009140770725</v>
      </c>
      <c r="BP51" s="81">
        <f t="shared" si="16"/>
        <v>0.34214149661087667</v>
      </c>
      <c r="BQ51" s="81">
        <f t="shared" si="16"/>
        <v>0.33702189409149114</v>
      </c>
      <c r="BR51" s="81">
        <f t="shared" ref="BR51:BX51" si="17">(BR43*0.036053+BR44*0.130256+BR45*0.031924+BR46*0.060793+BR47*0.034984+BR48*0.066841+BR49*0.020063)/0.380913</f>
        <v>0.34001054495673866</v>
      </c>
      <c r="BS51" s="81">
        <f t="shared" si="17"/>
        <v>0.34013244414046673</v>
      </c>
      <c r="BT51" s="81">
        <f t="shared" si="17"/>
        <v>0.34062707664358455</v>
      </c>
      <c r="BU51" s="81">
        <f t="shared" si="17"/>
        <v>0.35115693960121885</v>
      </c>
      <c r="BV51" s="81">
        <f t="shared" si="17"/>
        <v>0.34013244414046673</v>
      </c>
      <c r="BW51" s="81">
        <f t="shared" si="17"/>
        <v>0.34259801158793296</v>
      </c>
      <c r="BX51" s="81">
        <f t="shared" si="17"/>
        <v>0.33994343606683769</v>
      </c>
      <c r="BY51" s="81">
        <f t="shared" si="14"/>
        <v>0.68460034284620908</v>
      </c>
      <c r="BZ51" s="81">
        <f t="shared" si="15"/>
        <v>0.33361830430261907</v>
      </c>
    </row>
    <row r="52" spans="1:79" s="81" customFormat="1"/>
    <row r="53" spans="1:79">
      <c r="A53" s="81"/>
      <c r="B53" s="81"/>
      <c r="C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  <c r="BM53" s="81"/>
      <c r="BN53" s="81"/>
      <c r="BO53" s="81"/>
      <c r="BP53" s="81"/>
      <c r="BQ53" s="81"/>
      <c r="BR53" s="81"/>
      <c r="BS53" s="81"/>
      <c r="BT53" s="81"/>
      <c r="BU53" s="81"/>
      <c r="BV53" s="81"/>
      <c r="BW53" s="81"/>
      <c r="BX53" s="81"/>
      <c r="BY53" s="81"/>
      <c r="BZ53" s="81"/>
      <c r="CA53" s="81"/>
    </row>
    <row r="54" spans="1:79">
      <c r="A54" s="81"/>
      <c r="B54" s="81"/>
      <c r="C54" s="81" t="s">
        <v>255</v>
      </c>
      <c r="E54" s="81">
        <f>SUMPRODUCT(E4:E49*CA4:CA49)</f>
        <v>0.4132608077259694</v>
      </c>
      <c r="F54" s="81">
        <f>SUMPRODUCT(F4:F49*CA4:CA49)</f>
        <v>0.41881674532994756</v>
      </c>
      <c r="G54" s="81">
        <f>SUMPRODUCT(G4:G49*CA4:CA49)</f>
        <v>0.42266571833258987</v>
      </c>
      <c r="H54" s="81">
        <f>SUMPRODUCT(H4:H49*CA4:CA49)</f>
        <v>0.44002873952345312</v>
      </c>
      <c r="I54" s="81">
        <f>SUMPRODUCT(I4:I49*CA4:CA49)</f>
        <v>0.4218150328145151</v>
      </c>
      <c r="J54" s="81">
        <f>SUMPRODUCT(J4:J49*CA4:CA49)</f>
        <v>0.39201998074268352</v>
      </c>
      <c r="K54" s="81">
        <f>SUMPRODUCT(K4:K49*CA4:CA49)</f>
        <v>0.39368815731715701</v>
      </c>
      <c r="L54" s="81">
        <f>SUMPRODUCT(L4:L49*CA4:CA49)</f>
        <v>0.44176288599604535</v>
      </c>
      <c r="M54" s="81">
        <f>SUMPRODUCT(M4:M49*CA4:CA49)</f>
        <v>0.39656745192146409</v>
      </c>
      <c r="N54" s="81">
        <f>SUMPRODUCT(N4:N49*CA4:CA49)</f>
        <v>0.43612714042644207</v>
      </c>
      <c r="O54" s="81">
        <f>SUMPRODUCT(O4:O49*CA4:CA49)</f>
        <v>0.45800640796983288</v>
      </c>
      <c r="P54" s="81">
        <f>SUMPRODUCT(P4:P49*CA4:CA49)</f>
        <v>0.46220541318516695</v>
      </c>
      <c r="Q54" s="81">
        <f>SUMPRODUCT(Q4:Q49*CA4:CA49)</f>
        <v>0.53279462063856775</v>
      </c>
      <c r="R54" s="81">
        <f>SUMPRODUCT(R4:R49*CA4:CA49)</f>
        <v>0.43551078172411234</v>
      </c>
      <c r="S54" s="81">
        <f>SUMPRODUCT(S4:S49*CA4:CA49)</f>
        <v>0.45395093995602104</v>
      </c>
      <c r="T54" s="81">
        <f>SUMPRODUCT(T4:T49*CA4:CA49)</f>
        <v>0.49520897876536002</v>
      </c>
      <c r="U54" s="81">
        <f>SUMPRODUCT(U4:U49*CA4:CA49)</f>
        <v>0.4473687650213844</v>
      </c>
      <c r="V54" s="81">
        <f>SUMPRODUCT(V4:V49*CA4:CA49)</f>
        <v>0.4582125062228759</v>
      </c>
      <c r="W54" s="81">
        <f>SUMPRODUCT(W4:W49*CA4:CA49)</f>
        <v>0.42550681598896734</v>
      </c>
      <c r="X54" s="81">
        <f>SUMPRODUCT(X4:X49*CA4:CA49)</f>
        <v>0.42142844874056767</v>
      </c>
      <c r="Y54" s="81">
        <f>SUMPRODUCT(Y4:Y49*CA4:CA49)</f>
        <v>0.52676274811044754</v>
      </c>
      <c r="Z54" s="81">
        <f>SUMPRODUCT(Z4:Z49*CA4:CA49)</f>
        <v>0.60427674166438494</v>
      </c>
      <c r="AA54" s="81">
        <f>SUMPRODUCT(AA4:AA49*CA4:CA49)</f>
        <v>0.36711211800121063</v>
      </c>
      <c r="AB54" s="81">
        <f>SUMPRODUCT(AB4:AB49*CA4:CA49)</f>
        <v>0.42004678460475603</v>
      </c>
      <c r="AC54" s="81">
        <f>SUMPRODUCT(AC4:AC49*CA4:CA49)</f>
        <v>0.41596154463670182</v>
      </c>
      <c r="AD54" s="81">
        <f>SUMPRODUCT(AD4:AD49*CA4:CA49)</f>
        <v>0.44758314117734876</v>
      </c>
      <c r="AE54" s="81">
        <f>SUMPRODUCT(AE4:AE49*CA4:CA49)</f>
        <v>0.42103007521240987</v>
      </c>
      <c r="AF54" s="81">
        <f>SUMPRODUCT(AF4:AF49*CA4:CA49)</f>
        <v>0.45439579688300336</v>
      </c>
      <c r="AG54" s="81">
        <f>SUMPRODUCT(AG4:AG49*CA4:CA49)</f>
        <v>0.39374777920174603</v>
      </c>
      <c r="AH54" s="81">
        <f>SUMPRODUCT(AH4:AH49*CA4:CA49)</f>
        <v>0.53964837797453624</v>
      </c>
      <c r="AI54" s="81">
        <f>SUMPRODUCT(AI4:AI49*CA4:CA49)</f>
        <v>0.46875150404610705</v>
      </c>
      <c r="AJ54" s="81">
        <f>SUMPRODUCT(AJ4:AJ49*CA4:CA49)</f>
        <v>0.47933487524096718</v>
      </c>
      <c r="AK54" s="81">
        <f>SUMPRODUCT(AK4:AK49*CA4:CA49)</f>
        <v>0.44291282573482665</v>
      </c>
      <c r="AL54" s="81">
        <f>SUMPRODUCT(AL4:AL49*CA4:CA49)</f>
        <v>0.55379189319258959</v>
      </c>
      <c r="AM54" s="81">
        <f>SUMPRODUCT(AM4:AM49*CA4:CA49)</f>
        <v>0.69411884043007188</v>
      </c>
      <c r="AN54" s="81">
        <f>SUMPRODUCT(AN4:AN49*CA4:CA49)</f>
        <v>0.68644884112639537</v>
      </c>
      <c r="AO54" s="81">
        <f>SUMPRODUCT(AO4:AO49*CA4:CA49)</f>
        <v>0.55898353830480774</v>
      </c>
      <c r="AP54" s="81">
        <f>SUMPRODUCT(AP4:AP49*CA4:CA49)</f>
        <v>0.44192949542796206</v>
      </c>
      <c r="AQ54" s="81">
        <f>SUMPRODUCT(AQ4:AQ49*CA4:CA49)</f>
        <v>0.44236028181866438</v>
      </c>
      <c r="AR54" s="81">
        <f>SUMPRODUCT(AR4:AR49*CA4:CA49)</f>
        <v>0.38734366610722742</v>
      </c>
      <c r="AS54" s="81">
        <f>SUMPRODUCT(AS4:AS49*CA4:CA49)</f>
        <v>0.36282354936933464</v>
      </c>
      <c r="AT54" s="81">
        <f>SUMPRODUCT(AT4:AT49*CA4:CA49)</f>
        <v>0.36352812915072552</v>
      </c>
      <c r="AU54" s="81">
        <f>SUMPRODUCT(AU4:AU49*CA4:CA49)</f>
        <v>0.46819658541922943</v>
      </c>
      <c r="AV54" s="81">
        <f>SUMPRODUCT(AV4:AV49*CA4:CA49)</f>
        <v>0.44632321261343949</v>
      </c>
      <c r="AW54" s="81">
        <f>SUMPRODUCT(AW4:AW49*CA4:CA49)</f>
        <v>0.43427512674412405</v>
      </c>
      <c r="AX54" s="81">
        <f>SUMPRODUCT(AX4:AX49*CA4:CA49)</f>
        <v>0.44350005091649153</v>
      </c>
      <c r="AY54" s="81">
        <f>SUMPRODUCT(AY4:AY49*CA4:CA49)</f>
        <v>0.46346636208230652</v>
      </c>
      <c r="AZ54" s="81">
        <f>SUMPRODUCT(AZ4:AZ49*CA4:CA49)</f>
        <v>0.38651398747899313</v>
      </c>
      <c r="BA54" s="81">
        <f>SUMPRODUCT(BA4:BA49*CA4:CA49)</f>
        <v>0.38813200579991192</v>
      </c>
      <c r="BB54" s="81">
        <f>SUMPRODUCT(BB4:BB49*CA4:CA49)</f>
        <v>0.36800759613168371</v>
      </c>
      <c r="BC54" s="81">
        <f>SUMPRODUCT(BC4:BC49*CA4:CA49)</f>
        <v>0.47804215939147138</v>
      </c>
      <c r="BD54" s="81">
        <f>SUMPRODUCT(BD4:BD49*CA4:CA49)</f>
        <v>0.36398503951947853</v>
      </c>
      <c r="BE54" s="81">
        <f>SUMPRODUCT(BE4:BE49*CA4:CA49)</f>
        <v>0.42032999835856849</v>
      </c>
      <c r="BF54" s="81">
        <f>SUMPRODUCT(BF4:BF49*CA4:CA49)</f>
        <v>0.42107553331241349</v>
      </c>
      <c r="BG54" s="81">
        <f>SUMPRODUCT(BG4:BG49*CA4:CA49)</f>
        <v>0.35041712542415426</v>
      </c>
      <c r="BH54" s="81">
        <f>SUMPRODUCT(BH4:BH49*CA4:CA49)</f>
        <v>0.44165025981169026</v>
      </c>
      <c r="BI54" s="81">
        <f>SUMPRODUCT(BI4:BI49*CA4:CA49)</f>
        <v>0.44502610439501444</v>
      </c>
      <c r="BJ54" s="81">
        <f>SUMPRODUCT(BJ4:BJ49*CA4:CA49)</f>
        <v>0.42960225919884065</v>
      </c>
      <c r="BK54" s="81">
        <f>SUMPRODUCT(BK4:BK49*CA4:CA49)</f>
        <v>0.41819035075522459</v>
      </c>
      <c r="BL54" s="81">
        <f>SUMPRODUCT(BL4:BL49*CA4:CA49)</f>
        <v>0.46538529419448466</v>
      </c>
      <c r="BM54" s="81">
        <f>SUMPRODUCT(BM4:BM49*CA4:CA49)</f>
        <v>0.40422386683284584</v>
      </c>
      <c r="BN54" s="81">
        <f>SUMPRODUCT(BN4:BN49*CA4:CA49)</f>
        <v>0.38100981272573003</v>
      </c>
      <c r="BO54" s="81">
        <f>SUMPRODUCT(BO4:BO49*CA4:CA49)</f>
        <v>0.43188363975768806</v>
      </c>
      <c r="BP54" s="81">
        <f>SUMPRODUCT(BP4:BP49*CA4:CA49)</f>
        <v>0.3651964589931655</v>
      </c>
      <c r="BQ54" s="81">
        <f>SUMPRODUCT(BQ4:BQ49*CA4:CA49)</f>
        <v>0.36247541053267052</v>
      </c>
      <c r="BR54" s="81">
        <f>SUMPRODUCT(BR4:BR49*CA4:CA49)</f>
        <v>0.36335259711622903</v>
      </c>
      <c r="BS54" s="81">
        <f>SUMPRODUCT(BS4:BS49*CA4:CA49)</f>
        <v>0.36108312121819558</v>
      </c>
      <c r="BT54" s="81">
        <f>SUMPRODUCT(BT4:BT49*CA4:CA49)</f>
        <v>0.36342553620950852</v>
      </c>
      <c r="BU54" s="81">
        <f>SUMPRODUCT(BU4:BU49*CA4:CA49)</f>
        <v>0.38389279747580768</v>
      </c>
      <c r="BV54" s="81">
        <f>SUMPRODUCT(BV4:BV49*CA4:CA49)</f>
        <v>0.36173193648336266</v>
      </c>
      <c r="BW54" s="81">
        <f>SUMPRODUCT(BW4:BW49*CA4:CA49)</f>
        <v>0.3656087048780583</v>
      </c>
      <c r="BX54" s="81">
        <f>SUMPRODUCT(BX4:BX49*CA4:CA49)</f>
        <v>0.36753983193373618</v>
      </c>
      <c r="BY54" s="81"/>
      <c r="BZ54" s="81"/>
      <c r="CA54" s="81"/>
    </row>
    <row r="55" spans="1:79">
      <c r="BY55" s="81"/>
      <c r="BZ55" s="81"/>
    </row>
    <row r="56" spans="1:79">
      <c r="E56">
        <f>E8*0.005294+E17*0.288376+E25*0.148289+E30*0.018126+E41*0.159002+E51*0.380913</f>
        <v>0.41326058249851361</v>
      </c>
      <c r="F56" s="81">
        <f t="shared" ref="F56:BQ56" si="18">F8*0.005294+F17*0.288376+F25*0.148289+F30*0.018126+F41*0.159002+F51*0.380913</f>
        <v>0.4188163251809105</v>
      </c>
      <c r="G56" s="81">
        <f t="shared" si="18"/>
        <v>0.4226651491560704</v>
      </c>
      <c r="H56" s="81">
        <f t="shared" si="18"/>
        <v>0.44002828608285838</v>
      </c>
      <c r="I56" s="81">
        <f t="shared" si="18"/>
        <v>0.42181456648357729</v>
      </c>
      <c r="J56" s="81">
        <f t="shared" si="18"/>
        <v>0.39201947261860959</v>
      </c>
      <c r="K56" s="81">
        <f t="shared" si="18"/>
        <v>0.39368758786873392</v>
      </c>
      <c r="L56" s="81">
        <f t="shared" si="18"/>
        <v>0.44176236567161142</v>
      </c>
      <c r="M56" s="81">
        <f t="shared" si="18"/>
        <v>0.39656668997754724</v>
      </c>
      <c r="N56" s="81">
        <f t="shared" si="18"/>
        <v>0.43612667014285944</v>
      </c>
      <c r="O56" s="81">
        <f t="shared" si="18"/>
        <v>0.45800588268291553</v>
      </c>
      <c r="P56" s="81">
        <f t="shared" si="18"/>
        <v>0.4622041876811821</v>
      </c>
      <c r="Q56" s="81">
        <f t="shared" si="18"/>
        <v>0.53279382936219422</v>
      </c>
      <c r="R56" s="81">
        <f t="shared" si="18"/>
        <v>0.43550942016758359</v>
      </c>
      <c r="S56" s="81">
        <f t="shared" si="18"/>
        <v>0.45395006983555108</v>
      </c>
      <c r="T56" s="81">
        <f t="shared" si="18"/>
        <v>0.49520818718946757</v>
      </c>
      <c r="U56" s="81">
        <f t="shared" si="18"/>
        <v>0.44736776681052648</v>
      </c>
      <c r="V56" s="81">
        <f t="shared" si="18"/>
        <v>0.45821188684162062</v>
      </c>
      <c r="W56" s="81">
        <f t="shared" si="18"/>
        <v>0.42550660874583557</v>
      </c>
      <c r="X56" s="81">
        <f t="shared" si="18"/>
        <v>0.42142806694669732</v>
      </c>
      <c r="Y56" s="81">
        <f t="shared" si="18"/>
        <v>0.52676234454404158</v>
      </c>
      <c r="Z56" s="81">
        <f t="shared" si="18"/>
        <v>0.60427614213649594</v>
      </c>
      <c r="AA56" s="81">
        <f t="shared" si="18"/>
        <v>0.36711144059965262</v>
      </c>
      <c r="AB56" s="81">
        <f t="shared" si="18"/>
        <v>0.42004633392888124</v>
      </c>
      <c r="AC56" s="81">
        <f t="shared" si="18"/>
        <v>0.41596111317800027</v>
      </c>
      <c r="AD56" s="81">
        <f t="shared" si="18"/>
        <v>0.44758272822038225</v>
      </c>
      <c r="AE56" s="81">
        <f t="shared" si="18"/>
        <v>0.42102967185822682</v>
      </c>
      <c r="AF56" s="81">
        <f t="shared" si="18"/>
        <v>0.45439587932286885</v>
      </c>
      <c r="AG56" s="81">
        <f t="shared" si="18"/>
        <v>0.39374752897811394</v>
      </c>
      <c r="AH56" s="81">
        <f t="shared" si="18"/>
        <v>0.53964868517303199</v>
      </c>
      <c r="AI56" s="81">
        <f t="shared" si="18"/>
        <v>0.46875104074594159</v>
      </c>
      <c r="AJ56" s="81">
        <f t="shared" si="18"/>
        <v>0.4793342461233</v>
      </c>
      <c r="AK56" s="81">
        <f t="shared" si="18"/>
        <v>0.44291214711995508</v>
      </c>
      <c r="AL56" s="81">
        <f t="shared" si="18"/>
        <v>0.5537919783446168</v>
      </c>
      <c r="AM56" s="81">
        <f t="shared" si="18"/>
        <v>0.69411880547360794</v>
      </c>
      <c r="AN56" s="81">
        <f t="shared" si="18"/>
        <v>0.68644876107017905</v>
      </c>
      <c r="AO56" s="81">
        <f t="shared" si="18"/>
        <v>0.55898336452773945</v>
      </c>
      <c r="AP56" s="81">
        <f t="shared" si="18"/>
        <v>0.44192930731232072</v>
      </c>
      <c r="AQ56" s="81">
        <f t="shared" si="18"/>
        <v>0.44235962101091503</v>
      </c>
      <c r="AR56" s="81">
        <f t="shared" si="18"/>
        <v>0.38734302890386191</v>
      </c>
      <c r="AS56" s="81">
        <f t="shared" si="18"/>
        <v>0.36282291643795134</v>
      </c>
      <c r="AT56" s="81">
        <f t="shared" si="18"/>
        <v>0.36352747201005831</v>
      </c>
      <c r="AU56" s="81">
        <f t="shared" si="18"/>
        <v>0.46819569277905715</v>
      </c>
      <c r="AV56" s="81">
        <f t="shared" si="18"/>
        <v>0.44632218146826197</v>
      </c>
      <c r="AW56" s="81">
        <f t="shared" si="18"/>
        <v>0.43427422939642191</v>
      </c>
      <c r="AX56" s="81">
        <f t="shared" si="18"/>
        <v>0.44349925612665203</v>
      </c>
      <c r="AY56" s="81">
        <f t="shared" si="18"/>
        <v>0.46346554168876519</v>
      </c>
      <c r="AZ56" s="81">
        <f t="shared" si="18"/>
        <v>0.38651334974112761</v>
      </c>
      <c r="BA56" s="81">
        <f t="shared" si="18"/>
        <v>0.38813136270661691</v>
      </c>
      <c r="BB56" s="81">
        <f t="shared" si="18"/>
        <v>0.36800688647000906</v>
      </c>
      <c r="BC56" s="81">
        <f t="shared" si="18"/>
        <v>0.47804176403542598</v>
      </c>
      <c r="BD56" s="81">
        <f t="shared" si="18"/>
        <v>0.36398430537174586</v>
      </c>
      <c r="BE56" s="81">
        <f t="shared" si="18"/>
        <v>0.42032932194937894</v>
      </c>
      <c r="BF56" s="81">
        <f t="shared" si="18"/>
        <v>0.42107456510886809</v>
      </c>
      <c r="BG56" s="81">
        <f t="shared" si="18"/>
        <v>0.35041685153168123</v>
      </c>
      <c r="BH56" s="81">
        <f t="shared" si="18"/>
        <v>0.44164979832971152</v>
      </c>
      <c r="BI56" s="81">
        <f t="shared" si="18"/>
        <v>0.445025875164761</v>
      </c>
      <c r="BJ56" s="81">
        <f t="shared" si="18"/>
        <v>0.42960150948693787</v>
      </c>
      <c r="BK56" s="81">
        <f t="shared" si="18"/>
        <v>0.41819000852704469</v>
      </c>
      <c r="BL56" s="81">
        <f t="shared" si="18"/>
        <v>0.46538540616713692</v>
      </c>
      <c r="BM56" s="81">
        <f t="shared" si="18"/>
        <v>0.40422331358315466</v>
      </c>
      <c r="BN56" s="81">
        <f t="shared" si="18"/>
        <v>0.38100949328039646</v>
      </c>
      <c r="BO56" s="81">
        <f t="shared" si="18"/>
        <v>0.43188282511128256</v>
      </c>
      <c r="BP56" s="81">
        <f t="shared" si="18"/>
        <v>0.36519573700763919</v>
      </c>
      <c r="BQ56" s="81">
        <f t="shared" si="18"/>
        <v>0.36247465348760538</v>
      </c>
      <c r="BR56" s="81">
        <f t="shared" ref="BR56:BX56" si="19">BR8*0.005294+BR17*0.288376+BR25*0.148289+BR30*0.018126+BR41*0.159002+BR51*0.380913</f>
        <v>0.36335194071194948</v>
      </c>
      <c r="BS56" s="81">
        <f t="shared" si="19"/>
        <v>0.36108280483597915</v>
      </c>
      <c r="BT56" s="81">
        <f t="shared" si="19"/>
        <v>0.36342486103626626</v>
      </c>
      <c r="BU56" s="81">
        <f t="shared" si="19"/>
        <v>0.38389211056785361</v>
      </c>
      <c r="BV56" s="81">
        <f t="shared" si="19"/>
        <v>0.36173124539381007</v>
      </c>
      <c r="BW56" s="81">
        <f t="shared" si="19"/>
        <v>0.36560792907193534</v>
      </c>
      <c r="BX56" s="81">
        <f t="shared" si="19"/>
        <v>0.36753924267024196</v>
      </c>
      <c r="BY56" s="81">
        <f t="shared" ref="BY56" si="20">MAX(E56:BX56)</f>
        <v>0.69411880547360794</v>
      </c>
      <c r="BZ56" s="81">
        <f t="shared" ref="BZ56" si="21">MIN(E56:BX56)</f>
        <v>0.35041685153168123</v>
      </c>
    </row>
  </sheetData>
  <mergeCells count="13">
    <mergeCell ref="A43:A49"/>
    <mergeCell ref="BE2:BM2"/>
    <mergeCell ref="BN2:BW2"/>
    <mergeCell ref="A4:A6"/>
    <mergeCell ref="A10:A15"/>
    <mergeCell ref="A19:A23"/>
    <mergeCell ref="A32:A39"/>
    <mergeCell ref="D2:N2"/>
    <mergeCell ref="O2:U2"/>
    <mergeCell ref="V2:W2"/>
    <mergeCell ref="X2:AH2"/>
    <mergeCell ref="AI2:AP2"/>
    <mergeCell ref="AQ2:BD2"/>
  </mergeCells>
  <phoneticPr fontId="1" type="noConversion"/>
  <pageMargins left="0.7" right="0.7" top="0.75" bottom="0.75" header="0.3" footer="0.3"/>
  <legacyDrawing r:id="rId1"/>
  <oleObjects>
    <oleObject progId="Equation.DSMT4" shapeId="15361" r:id="rId2"/>
    <oleObject progId="Equation.DSMT4" shapeId="15362" r:id="rId3"/>
    <oleObject progId="Equation.KSEE3" shapeId="15363" r:id="rId4"/>
  </oleObjects>
</worksheet>
</file>

<file path=xl/worksheets/sheet18.xml><?xml version="1.0" encoding="utf-8"?>
<worksheet xmlns="http://schemas.openxmlformats.org/spreadsheetml/2006/main" xmlns:r="http://schemas.openxmlformats.org/officeDocument/2006/relationships">
  <dimension ref="A2:AL24"/>
  <sheetViews>
    <sheetView tabSelected="1" workbookViewId="0">
      <selection activeCell="AL3" sqref="AL3"/>
    </sheetView>
  </sheetViews>
  <sheetFormatPr defaultRowHeight="13.5"/>
  <cols>
    <col min="2" max="2" width="18.625" customWidth="1"/>
  </cols>
  <sheetData>
    <row r="2" spans="1:38">
      <c r="D2" t="s">
        <v>32</v>
      </c>
      <c r="G2" s="81" t="s">
        <v>258</v>
      </c>
      <c r="K2" t="s">
        <v>33</v>
      </c>
      <c r="M2" t="s">
        <v>34</v>
      </c>
      <c r="S2" s="81" t="s">
        <v>259</v>
      </c>
      <c r="AA2" t="s">
        <v>35</v>
      </c>
      <c r="AE2" s="81" t="s">
        <v>260</v>
      </c>
    </row>
    <row r="3" spans="1:38" ht="16.5">
      <c r="A3" s="91" t="s">
        <v>48</v>
      </c>
      <c r="B3" s="91" t="s">
        <v>49</v>
      </c>
      <c r="C3" s="91" t="s">
        <v>50</v>
      </c>
      <c r="D3" s="81" t="s">
        <v>261</v>
      </c>
      <c r="E3" s="81" t="s">
        <v>262</v>
      </c>
      <c r="F3" s="81" t="s">
        <v>263</v>
      </c>
      <c r="G3" s="81" t="s">
        <v>264</v>
      </c>
      <c r="H3" s="81" t="s">
        <v>265</v>
      </c>
      <c r="I3" s="81" t="s">
        <v>266</v>
      </c>
      <c r="J3" s="81" t="s">
        <v>267</v>
      </c>
      <c r="K3" s="81" t="s">
        <v>268</v>
      </c>
      <c r="L3" s="81" t="s">
        <v>269</v>
      </c>
      <c r="M3" s="81" t="s">
        <v>270</v>
      </c>
      <c r="N3" s="81" t="s">
        <v>271</v>
      </c>
      <c r="O3" s="81" t="s">
        <v>272</v>
      </c>
      <c r="P3" s="81" t="s">
        <v>273</v>
      </c>
      <c r="Q3" s="81" t="s">
        <v>274</v>
      </c>
      <c r="R3" s="81" t="s">
        <v>275</v>
      </c>
      <c r="S3" s="81" t="s">
        <v>276</v>
      </c>
      <c r="T3" s="81" t="s">
        <v>277</v>
      </c>
      <c r="U3" s="81" t="s">
        <v>278</v>
      </c>
      <c r="V3" s="81" t="s">
        <v>279</v>
      </c>
      <c r="W3" s="81" t="s">
        <v>280</v>
      </c>
      <c r="X3" s="81" t="s">
        <v>281</v>
      </c>
      <c r="Y3" s="81" t="s">
        <v>282</v>
      </c>
      <c r="Z3" s="81" t="s">
        <v>283</v>
      </c>
      <c r="AA3" s="81" t="s">
        <v>284</v>
      </c>
      <c r="AB3" s="81" t="s">
        <v>285</v>
      </c>
      <c r="AC3" s="81" t="s">
        <v>286</v>
      </c>
      <c r="AD3" s="81" t="s">
        <v>281</v>
      </c>
      <c r="AE3" s="81" t="s">
        <v>287</v>
      </c>
      <c r="AF3" s="81" t="s">
        <v>288</v>
      </c>
      <c r="AG3" s="81" t="s">
        <v>289</v>
      </c>
      <c r="AH3" s="81" t="s">
        <v>290</v>
      </c>
      <c r="AI3" s="81" t="s">
        <v>291</v>
      </c>
      <c r="AJ3" s="81" t="s">
        <v>292</v>
      </c>
      <c r="AL3" s="81" t="s">
        <v>293</v>
      </c>
    </row>
    <row r="4" spans="1:38" ht="28.5">
      <c r="A4" s="111" t="s">
        <v>107</v>
      </c>
      <c r="B4" s="92" t="s">
        <v>69</v>
      </c>
      <c r="C4" s="92" t="s">
        <v>30</v>
      </c>
      <c r="D4">
        <v>69</v>
      </c>
      <c r="E4">
        <v>66</v>
      </c>
      <c r="F4">
        <v>71</v>
      </c>
      <c r="G4">
        <v>68</v>
      </c>
      <c r="H4">
        <v>87</v>
      </c>
      <c r="I4">
        <v>87</v>
      </c>
      <c r="J4">
        <v>72</v>
      </c>
      <c r="K4">
        <v>92</v>
      </c>
      <c r="L4">
        <v>83</v>
      </c>
      <c r="M4">
        <v>94</v>
      </c>
      <c r="N4">
        <v>94</v>
      </c>
      <c r="O4">
        <v>92</v>
      </c>
      <c r="P4">
        <v>78</v>
      </c>
      <c r="Q4">
        <v>73</v>
      </c>
      <c r="R4">
        <v>85</v>
      </c>
      <c r="S4">
        <v>87</v>
      </c>
      <c r="T4">
        <v>83</v>
      </c>
      <c r="U4">
        <v>93</v>
      </c>
      <c r="V4">
        <v>94</v>
      </c>
      <c r="W4">
        <v>93</v>
      </c>
      <c r="X4">
        <v>95</v>
      </c>
      <c r="Y4">
        <v>84</v>
      </c>
      <c r="Z4">
        <v>88</v>
      </c>
      <c r="AA4">
        <v>87</v>
      </c>
      <c r="AB4">
        <v>95</v>
      </c>
      <c r="AC4">
        <v>91</v>
      </c>
      <c r="AD4">
        <v>89</v>
      </c>
      <c r="AE4">
        <v>91</v>
      </c>
      <c r="AF4">
        <v>93</v>
      </c>
      <c r="AG4">
        <v>90.9</v>
      </c>
      <c r="AH4">
        <v>93</v>
      </c>
      <c r="AI4">
        <v>90</v>
      </c>
      <c r="AJ4">
        <v>92</v>
      </c>
      <c r="AK4">
        <v>95</v>
      </c>
      <c r="AL4">
        <v>84.348611111111097</v>
      </c>
    </row>
    <row r="5" spans="1:38" ht="14.25">
      <c r="A5" s="111"/>
      <c r="B5" s="92" t="s">
        <v>70</v>
      </c>
      <c r="C5" s="92" t="s">
        <v>71</v>
      </c>
      <c r="D5">
        <v>12.2</v>
      </c>
      <c r="E5">
        <v>15.3</v>
      </c>
      <c r="F5">
        <v>7.2</v>
      </c>
      <c r="G5">
        <v>15</v>
      </c>
      <c r="H5">
        <v>4.2</v>
      </c>
      <c r="I5">
        <v>4.2</v>
      </c>
      <c r="J5">
        <v>11.2</v>
      </c>
      <c r="K5">
        <v>5</v>
      </c>
      <c r="L5">
        <v>4.9000000000000004</v>
      </c>
      <c r="M5">
        <v>3.8</v>
      </c>
      <c r="N5">
        <v>2.2999999999999998</v>
      </c>
      <c r="O5">
        <v>4.4000000000000004</v>
      </c>
      <c r="P5">
        <v>7.1</v>
      </c>
      <c r="Q5">
        <v>12</v>
      </c>
      <c r="R5">
        <v>8.5</v>
      </c>
      <c r="S5">
        <v>6.3</v>
      </c>
      <c r="T5">
        <v>11.46</v>
      </c>
      <c r="U5">
        <v>3.3</v>
      </c>
      <c r="V5">
        <v>7.3</v>
      </c>
      <c r="W5">
        <v>4.9000000000000004</v>
      </c>
      <c r="X5">
        <v>3.3</v>
      </c>
      <c r="Y5">
        <v>6.6</v>
      </c>
      <c r="Z5">
        <v>2.4500000000000002</v>
      </c>
      <c r="AA5">
        <v>8</v>
      </c>
      <c r="AB5">
        <v>2.7</v>
      </c>
      <c r="AC5">
        <v>4</v>
      </c>
      <c r="AD5">
        <v>7.2</v>
      </c>
      <c r="AE5">
        <v>3.6</v>
      </c>
      <c r="AF5">
        <v>2.6</v>
      </c>
      <c r="AG5">
        <v>5.9</v>
      </c>
      <c r="AH5">
        <v>2.5</v>
      </c>
      <c r="AI5">
        <v>5.0999999999999996</v>
      </c>
      <c r="AJ5">
        <v>4.5999999999999996</v>
      </c>
      <c r="AK5">
        <v>15.3</v>
      </c>
      <c r="AL5">
        <v>6.1070833333333345</v>
      </c>
    </row>
    <row r="6" spans="1:38" ht="28.5">
      <c r="A6" s="111"/>
      <c r="B6" s="92" t="s">
        <v>72</v>
      </c>
      <c r="C6" s="92" t="s">
        <v>30</v>
      </c>
      <c r="D6">
        <v>95.069407835112244</v>
      </c>
      <c r="E6">
        <v>96.613723576298455</v>
      </c>
      <c r="F6">
        <v>98.04443788054968</v>
      </c>
      <c r="G6">
        <v>97.292421197897198</v>
      </c>
      <c r="H6">
        <v>97.7</v>
      </c>
      <c r="I6">
        <v>97.2</v>
      </c>
      <c r="J6">
        <v>97.173174732710109</v>
      </c>
      <c r="K6">
        <v>97.565992986633617</v>
      </c>
      <c r="L6">
        <v>97.543539738590098</v>
      </c>
      <c r="M6">
        <v>97.431028127884275</v>
      </c>
      <c r="N6">
        <v>97.77816898871815</v>
      </c>
      <c r="O6">
        <v>97.967742265664981</v>
      </c>
      <c r="P6">
        <v>93.598769281598081</v>
      </c>
      <c r="Q6">
        <v>98.229311201057811</v>
      </c>
      <c r="R6">
        <v>99.915579358973844</v>
      </c>
      <c r="S6">
        <v>96.415830280485906</v>
      </c>
      <c r="T6">
        <v>93.9</v>
      </c>
      <c r="U6">
        <v>98.873106607783228</v>
      </c>
      <c r="V6">
        <v>97.814428075787319</v>
      </c>
      <c r="W6">
        <v>98.505908720258688</v>
      </c>
      <c r="X6">
        <v>97.29722289267167</v>
      </c>
      <c r="Y6">
        <v>98.653956769876146</v>
      </c>
      <c r="Z6">
        <v>83.2</v>
      </c>
      <c r="AA6">
        <v>99.482897415139533</v>
      </c>
      <c r="AB6">
        <v>99.294666248555856</v>
      </c>
      <c r="AC6">
        <v>98.326657772661846</v>
      </c>
      <c r="AD6">
        <v>99.605803457834327</v>
      </c>
      <c r="AE6">
        <v>99.108442955557649</v>
      </c>
      <c r="AF6">
        <v>96.586869748250322</v>
      </c>
      <c r="AG6">
        <v>99.44</v>
      </c>
      <c r="AH6">
        <v>99.291138800550385</v>
      </c>
      <c r="AI6">
        <v>99.686243305299229</v>
      </c>
      <c r="AJ6">
        <v>99.311953013744116</v>
      </c>
      <c r="AK6">
        <v>99.915579358973844</v>
      </c>
      <c r="AL6">
        <v>97.071670698250912</v>
      </c>
    </row>
    <row r="7" spans="1:38" ht="28.5">
      <c r="A7" s="111"/>
      <c r="B7" s="92" t="s">
        <v>76</v>
      </c>
      <c r="C7" s="92" t="s">
        <v>77</v>
      </c>
      <c r="D7">
        <v>1</v>
      </c>
      <c r="E7">
        <v>1</v>
      </c>
      <c r="F7">
        <v>0.01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1E-3</v>
      </c>
      <c r="N7">
        <v>1E-3</v>
      </c>
      <c r="O7">
        <v>1E-3</v>
      </c>
      <c r="P7">
        <v>1E-3</v>
      </c>
      <c r="Q7">
        <v>1E-3</v>
      </c>
      <c r="R7">
        <v>1E-3</v>
      </c>
      <c r="S7">
        <v>1E-3</v>
      </c>
      <c r="T7">
        <v>1E-3</v>
      </c>
      <c r="U7">
        <v>1E-3</v>
      </c>
      <c r="V7">
        <v>1E-3</v>
      </c>
      <c r="W7">
        <v>1E-3</v>
      </c>
      <c r="X7">
        <v>1</v>
      </c>
      <c r="Y7">
        <v>1E-3</v>
      </c>
      <c r="Z7">
        <v>0.8</v>
      </c>
      <c r="AA7">
        <v>1E-3</v>
      </c>
      <c r="AB7">
        <v>1E-3</v>
      </c>
      <c r="AC7">
        <v>1E-3</v>
      </c>
      <c r="AD7">
        <v>1E-3</v>
      </c>
      <c r="AE7">
        <v>1E-3</v>
      </c>
      <c r="AF7">
        <v>1E-3</v>
      </c>
      <c r="AG7">
        <v>1E-3</v>
      </c>
      <c r="AH7">
        <v>1E-3</v>
      </c>
      <c r="AI7">
        <v>1E-3</v>
      </c>
      <c r="AJ7">
        <v>1E-3</v>
      </c>
      <c r="AK7">
        <v>1</v>
      </c>
      <c r="AL7">
        <v>0.53391666666666648</v>
      </c>
    </row>
    <row r="8" spans="1:38" ht="28.5">
      <c r="A8" s="111"/>
      <c r="B8" s="92" t="s">
        <v>78</v>
      </c>
      <c r="C8" s="92" t="s">
        <v>79</v>
      </c>
      <c r="D8">
        <v>12907.32</v>
      </c>
      <c r="E8">
        <v>1000</v>
      </c>
      <c r="F8">
        <v>1500</v>
      </c>
      <c r="G8">
        <v>8000</v>
      </c>
      <c r="H8">
        <v>57713.479999999996</v>
      </c>
      <c r="I8">
        <v>2000</v>
      </c>
      <c r="J8">
        <v>15898.93</v>
      </c>
      <c r="K8">
        <v>1E-3</v>
      </c>
      <c r="L8">
        <v>1E-3</v>
      </c>
      <c r="M8">
        <v>1E-3</v>
      </c>
      <c r="N8">
        <v>1E-3</v>
      </c>
      <c r="O8">
        <v>1E-3</v>
      </c>
      <c r="P8">
        <v>1E-3</v>
      </c>
      <c r="Q8">
        <v>1E-3</v>
      </c>
      <c r="R8">
        <v>1E-3</v>
      </c>
      <c r="S8">
        <v>1E-3</v>
      </c>
      <c r="T8">
        <v>1E-3</v>
      </c>
      <c r="U8">
        <v>1E-3</v>
      </c>
      <c r="V8">
        <v>1E-3</v>
      </c>
      <c r="W8">
        <v>1E-3</v>
      </c>
      <c r="X8">
        <v>1E-3</v>
      </c>
      <c r="Y8">
        <v>1E-3</v>
      </c>
      <c r="Z8">
        <v>1E-3</v>
      </c>
      <c r="AA8">
        <v>1E-3</v>
      </c>
      <c r="AB8">
        <v>1E-3</v>
      </c>
      <c r="AC8">
        <v>1E-3</v>
      </c>
      <c r="AD8">
        <v>1E-3</v>
      </c>
      <c r="AE8">
        <v>1E-3</v>
      </c>
      <c r="AF8">
        <v>1E-3</v>
      </c>
      <c r="AG8">
        <v>1E-3</v>
      </c>
      <c r="AH8">
        <v>1E-3</v>
      </c>
      <c r="AI8">
        <v>1E-3</v>
      </c>
      <c r="AJ8">
        <v>1E-3</v>
      </c>
      <c r="AK8">
        <v>65000</v>
      </c>
      <c r="AL8">
        <v>4266.4917746478823</v>
      </c>
    </row>
    <row r="9" spans="1:38" ht="28.5">
      <c r="A9" s="95" t="s">
        <v>211</v>
      </c>
      <c r="B9" s="92" t="s">
        <v>86</v>
      </c>
      <c r="C9" s="92" t="s">
        <v>209</v>
      </c>
      <c r="D9">
        <v>85</v>
      </c>
      <c r="E9">
        <v>51</v>
      </c>
      <c r="F9">
        <v>80</v>
      </c>
      <c r="G9">
        <v>48</v>
      </c>
      <c r="H9">
        <v>0.57999999999999996</v>
      </c>
      <c r="I9">
        <v>0.6</v>
      </c>
      <c r="J9">
        <v>0.19</v>
      </c>
      <c r="K9">
        <v>0.63</v>
      </c>
      <c r="L9">
        <v>90</v>
      </c>
      <c r="M9">
        <v>65</v>
      </c>
      <c r="N9">
        <v>56</v>
      </c>
      <c r="O9">
        <v>53</v>
      </c>
      <c r="P9">
        <v>33</v>
      </c>
      <c r="Q9">
        <v>57</v>
      </c>
      <c r="R9">
        <v>45</v>
      </c>
      <c r="S9">
        <v>37</v>
      </c>
      <c r="T9">
        <v>48</v>
      </c>
      <c r="U9">
        <v>57</v>
      </c>
      <c r="V9">
        <v>50</v>
      </c>
      <c r="W9">
        <v>71</v>
      </c>
      <c r="X9">
        <v>74</v>
      </c>
      <c r="Y9">
        <v>57</v>
      </c>
      <c r="Z9">
        <v>33</v>
      </c>
      <c r="AA9">
        <v>79</v>
      </c>
      <c r="AB9">
        <v>55</v>
      </c>
      <c r="AC9">
        <v>43</v>
      </c>
      <c r="AD9">
        <v>55</v>
      </c>
      <c r="AE9">
        <v>58</v>
      </c>
      <c r="AF9">
        <v>0.55000000000000004</v>
      </c>
      <c r="AG9">
        <v>0.78</v>
      </c>
      <c r="AH9">
        <v>0.55000000000000004</v>
      </c>
      <c r="AI9">
        <v>56</v>
      </c>
      <c r="AJ9">
        <v>0.6</v>
      </c>
      <c r="AK9">
        <v>90</v>
      </c>
      <c r="AL9">
        <v>50.493750000000006</v>
      </c>
    </row>
    <row r="10" spans="1:38" ht="28.5">
      <c r="A10" s="95" t="s">
        <v>210</v>
      </c>
      <c r="B10" s="92" t="s">
        <v>87</v>
      </c>
      <c r="C10" s="92" t="s">
        <v>82</v>
      </c>
      <c r="D10">
        <v>3</v>
      </c>
      <c r="E10">
        <v>3</v>
      </c>
      <c r="F10">
        <v>3</v>
      </c>
      <c r="G10">
        <v>3</v>
      </c>
      <c r="H10">
        <v>3</v>
      </c>
      <c r="I10">
        <v>3</v>
      </c>
      <c r="J10">
        <v>4</v>
      </c>
      <c r="K10">
        <v>0.47</v>
      </c>
      <c r="L10">
        <v>1.6</v>
      </c>
      <c r="M10">
        <v>1.8</v>
      </c>
      <c r="N10">
        <v>1.5</v>
      </c>
      <c r="O10">
        <v>1.8</v>
      </c>
      <c r="P10">
        <v>1.5</v>
      </c>
      <c r="Q10">
        <v>1.5</v>
      </c>
      <c r="R10">
        <v>1.5</v>
      </c>
      <c r="S10">
        <v>1.5</v>
      </c>
      <c r="U10">
        <v>1.5</v>
      </c>
      <c r="V10">
        <v>2.6</v>
      </c>
      <c r="W10">
        <v>1.36</v>
      </c>
      <c r="X10">
        <v>3.9</v>
      </c>
      <c r="Y10">
        <v>2</v>
      </c>
      <c r="Z10">
        <v>2.5</v>
      </c>
      <c r="AA10">
        <v>1.95</v>
      </c>
      <c r="AB10">
        <v>2.3199999999999998</v>
      </c>
      <c r="AC10">
        <v>3.5</v>
      </c>
      <c r="AD10">
        <v>2.6</v>
      </c>
      <c r="AE10">
        <v>2.2999999999999998</v>
      </c>
      <c r="AF10">
        <v>3</v>
      </c>
      <c r="AG10">
        <v>1.95</v>
      </c>
      <c r="AH10">
        <v>2.2999999999999998</v>
      </c>
      <c r="AI10">
        <v>2.8</v>
      </c>
      <c r="AJ10">
        <v>2.2000000000000002</v>
      </c>
      <c r="AK10">
        <v>5.6</v>
      </c>
      <c r="AL10">
        <v>2.365070422535211</v>
      </c>
    </row>
    <row r="11" spans="1:38" ht="28.5">
      <c r="A11" s="111" t="s">
        <v>109</v>
      </c>
      <c r="B11" s="92" t="s">
        <v>89</v>
      </c>
      <c r="C11" s="92" t="s">
        <v>53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v>1</v>
      </c>
      <c r="Y11">
        <v>1</v>
      </c>
      <c r="Z11">
        <v>1</v>
      </c>
      <c r="AA11">
        <v>1</v>
      </c>
      <c r="AB11">
        <v>1</v>
      </c>
      <c r="AC11">
        <v>1</v>
      </c>
      <c r="AD11">
        <v>1</v>
      </c>
      <c r="AE11">
        <v>1</v>
      </c>
      <c r="AF11">
        <v>1</v>
      </c>
      <c r="AG11">
        <v>1</v>
      </c>
      <c r="AH11">
        <v>1</v>
      </c>
      <c r="AI11">
        <v>1</v>
      </c>
      <c r="AJ11">
        <v>1</v>
      </c>
      <c r="AK11">
        <v>1</v>
      </c>
      <c r="AL11">
        <v>0.9444999999999999</v>
      </c>
    </row>
    <row r="12" spans="1:38" ht="28.5">
      <c r="A12" s="111"/>
      <c r="B12" s="92" t="s">
        <v>90</v>
      </c>
      <c r="C12" s="92" t="s">
        <v>53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1</v>
      </c>
      <c r="W12">
        <v>1</v>
      </c>
      <c r="X12">
        <v>1</v>
      </c>
      <c r="Y12">
        <v>1</v>
      </c>
      <c r="Z12">
        <v>1</v>
      </c>
      <c r="AA12">
        <v>1</v>
      </c>
      <c r="AB12">
        <v>1</v>
      </c>
      <c r="AC12">
        <v>1</v>
      </c>
      <c r="AD12">
        <v>1</v>
      </c>
      <c r="AE12">
        <v>1</v>
      </c>
      <c r="AF12">
        <v>1</v>
      </c>
      <c r="AG12">
        <v>1</v>
      </c>
      <c r="AH12">
        <v>1</v>
      </c>
      <c r="AI12">
        <v>1</v>
      </c>
      <c r="AJ12">
        <v>1</v>
      </c>
      <c r="AK12">
        <v>1</v>
      </c>
      <c r="AL12">
        <v>0.97225000000000017</v>
      </c>
    </row>
    <row r="13" spans="1:38" ht="28.5">
      <c r="A13" s="111"/>
      <c r="B13" s="92" t="s">
        <v>91</v>
      </c>
      <c r="C13" s="92" t="s">
        <v>53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  <c r="M13">
        <v>1</v>
      </c>
      <c r="N13">
        <v>1</v>
      </c>
      <c r="O13">
        <v>1</v>
      </c>
      <c r="P13">
        <v>1</v>
      </c>
      <c r="Q13">
        <v>1</v>
      </c>
      <c r="R13">
        <v>1</v>
      </c>
      <c r="S13">
        <v>1</v>
      </c>
      <c r="T13">
        <v>1</v>
      </c>
      <c r="U13">
        <v>1</v>
      </c>
      <c r="V13">
        <v>1</v>
      </c>
      <c r="W13">
        <v>1</v>
      </c>
      <c r="X13">
        <v>1</v>
      </c>
      <c r="Y13">
        <v>1</v>
      </c>
      <c r="Z13">
        <v>1</v>
      </c>
      <c r="AA13">
        <v>1</v>
      </c>
      <c r="AB13">
        <v>1</v>
      </c>
      <c r="AC13">
        <v>1</v>
      </c>
      <c r="AD13">
        <v>1</v>
      </c>
      <c r="AE13">
        <v>1</v>
      </c>
      <c r="AF13">
        <v>1</v>
      </c>
      <c r="AG13">
        <v>1</v>
      </c>
      <c r="AH13">
        <v>1</v>
      </c>
      <c r="AI13">
        <v>1</v>
      </c>
      <c r="AJ13">
        <v>1</v>
      </c>
      <c r="AK13">
        <v>1</v>
      </c>
      <c r="AL13">
        <v>0.9444999999999999</v>
      </c>
    </row>
    <row r="14" spans="1:38" ht="28.5">
      <c r="A14" s="111"/>
      <c r="B14" s="92" t="s">
        <v>92</v>
      </c>
      <c r="C14" s="92" t="s">
        <v>53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0.93062499999999992</v>
      </c>
    </row>
    <row r="15" spans="1:38" ht="42.75">
      <c r="A15" s="111"/>
      <c r="B15" s="92" t="s">
        <v>93</v>
      </c>
      <c r="C15" s="92" t="s">
        <v>53</v>
      </c>
      <c r="D15">
        <v>1E-3</v>
      </c>
      <c r="E15">
        <v>1E-3</v>
      </c>
      <c r="F15">
        <v>1E-3</v>
      </c>
      <c r="G15">
        <v>1E-3</v>
      </c>
      <c r="H15">
        <v>1E-3</v>
      </c>
      <c r="I15">
        <v>1E-3</v>
      </c>
      <c r="J15">
        <v>1E-3</v>
      </c>
      <c r="K15">
        <v>1</v>
      </c>
      <c r="L15">
        <v>1</v>
      </c>
      <c r="M15">
        <v>1</v>
      </c>
      <c r="N15">
        <v>1</v>
      </c>
      <c r="O15">
        <v>1</v>
      </c>
      <c r="P15">
        <v>1</v>
      </c>
      <c r="Q15">
        <v>1</v>
      </c>
      <c r="R15">
        <v>1</v>
      </c>
      <c r="S15">
        <v>1</v>
      </c>
      <c r="T15">
        <v>1</v>
      </c>
      <c r="U15">
        <v>1</v>
      </c>
      <c r="V15">
        <v>1</v>
      </c>
      <c r="W15">
        <v>1</v>
      </c>
      <c r="X15">
        <v>1</v>
      </c>
      <c r="Y15">
        <v>1</v>
      </c>
      <c r="Z15">
        <v>1</v>
      </c>
      <c r="AA15">
        <v>1</v>
      </c>
      <c r="AB15">
        <v>1</v>
      </c>
      <c r="AC15">
        <v>1</v>
      </c>
      <c r="AD15">
        <v>1</v>
      </c>
      <c r="AE15">
        <v>1</v>
      </c>
      <c r="AF15">
        <v>1</v>
      </c>
      <c r="AG15">
        <v>1</v>
      </c>
      <c r="AH15">
        <v>1</v>
      </c>
      <c r="AI15">
        <v>1</v>
      </c>
      <c r="AJ15">
        <v>1</v>
      </c>
      <c r="AK15">
        <v>1</v>
      </c>
      <c r="AL15">
        <v>0.86124999999999996</v>
      </c>
    </row>
    <row r="16" spans="1:38" ht="42.75">
      <c r="A16" s="111"/>
      <c r="B16" s="92" t="s">
        <v>94</v>
      </c>
      <c r="C16" s="92" t="s">
        <v>53</v>
      </c>
      <c r="D16">
        <v>1E-3</v>
      </c>
      <c r="E16">
        <v>1</v>
      </c>
      <c r="F16">
        <v>1E-3</v>
      </c>
      <c r="G16">
        <v>1E-3</v>
      </c>
      <c r="H16">
        <v>1E-3</v>
      </c>
      <c r="I16">
        <v>1E-3</v>
      </c>
      <c r="J16">
        <v>1E-3</v>
      </c>
      <c r="K16">
        <v>1E-3</v>
      </c>
      <c r="L16">
        <v>1</v>
      </c>
      <c r="M16">
        <v>1E-3</v>
      </c>
      <c r="N16">
        <v>1E-3</v>
      </c>
      <c r="O16">
        <v>1E-3</v>
      </c>
      <c r="P16">
        <v>1E-3</v>
      </c>
      <c r="Q16">
        <v>1E-3</v>
      </c>
      <c r="R16">
        <v>1E-3</v>
      </c>
      <c r="S16">
        <v>1E-3</v>
      </c>
      <c r="T16">
        <v>1E-3</v>
      </c>
      <c r="U16">
        <v>1E-3</v>
      </c>
      <c r="V16">
        <v>1E-3</v>
      </c>
      <c r="W16">
        <v>1E-3</v>
      </c>
      <c r="X16">
        <v>1E-3</v>
      </c>
      <c r="Y16">
        <v>1E-3</v>
      </c>
      <c r="Z16">
        <v>1E-3</v>
      </c>
      <c r="AA16">
        <v>1E-3</v>
      </c>
      <c r="AB16">
        <v>1E-3</v>
      </c>
      <c r="AC16">
        <v>1E-3</v>
      </c>
      <c r="AD16">
        <v>1E-3</v>
      </c>
      <c r="AE16">
        <v>1E-3</v>
      </c>
      <c r="AF16">
        <v>1E-3</v>
      </c>
      <c r="AG16">
        <v>1E-3</v>
      </c>
      <c r="AH16">
        <v>1E-3</v>
      </c>
      <c r="AI16">
        <v>1E-3</v>
      </c>
      <c r="AJ16">
        <v>1E-3</v>
      </c>
      <c r="AK16">
        <v>1</v>
      </c>
      <c r="AL16">
        <v>9.8125000000000129E-2</v>
      </c>
    </row>
    <row r="17" spans="1:38" ht="57">
      <c r="A17" s="111"/>
      <c r="B17" s="92" t="s">
        <v>95</v>
      </c>
      <c r="C17" s="92" t="s">
        <v>96</v>
      </c>
      <c r="D17">
        <v>1E-3</v>
      </c>
      <c r="E17">
        <v>1</v>
      </c>
      <c r="F17">
        <v>1</v>
      </c>
      <c r="G17">
        <v>1E-3</v>
      </c>
      <c r="H17">
        <v>1E-3</v>
      </c>
      <c r="I17">
        <v>1E-3</v>
      </c>
      <c r="J17">
        <v>1E-3</v>
      </c>
      <c r="K17">
        <v>1</v>
      </c>
      <c r="L17">
        <v>2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V17">
        <v>1</v>
      </c>
      <c r="W17">
        <v>1</v>
      </c>
      <c r="X17">
        <v>1</v>
      </c>
      <c r="Y17">
        <v>1</v>
      </c>
      <c r="Z17">
        <v>1</v>
      </c>
      <c r="AA17">
        <v>1</v>
      </c>
      <c r="AB17">
        <v>1E-3</v>
      </c>
      <c r="AC17">
        <v>1E-3</v>
      </c>
      <c r="AD17">
        <v>1E-3</v>
      </c>
      <c r="AE17">
        <v>1E-3</v>
      </c>
      <c r="AF17">
        <v>1E-3</v>
      </c>
      <c r="AG17">
        <v>2</v>
      </c>
      <c r="AH17">
        <v>1E-3</v>
      </c>
      <c r="AI17">
        <v>1E-3</v>
      </c>
      <c r="AJ17">
        <v>1E-3</v>
      </c>
      <c r="AK17">
        <v>2</v>
      </c>
      <c r="AL17">
        <v>0.80588888888888854</v>
      </c>
    </row>
    <row r="18" spans="1:38" ht="28.5">
      <c r="A18" s="111"/>
      <c r="B18" s="92" t="s">
        <v>97</v>
      </c>
      <c r="C18" s="92" t="s">
        <v>30</v>
      </c>
      <c r="D18">
        <v>2.4300000000000002</v>
      </c>
      <c r="E18">
        <v>1</v>
      </c>
      <c r="F18">
        <v>1</v>
      </c>
      <c r="G18">
        <v>1.6</v>
      </c>
      <c r="H18">
        <v>3</v>
      </c>
      <c r="I18">
        <v>1.5</v>
      </c>
      <c r="J18">
        <v>2.8</v>
      </c>
      <c r="K18">
        <v>1.7</v>
      </c>
      <c r="L18">
        <v>1.5</v>
      </c>
      <c r="M18">
        <v>6.2500000000000003E-3</v>
      </c>
      <c r="N18">
        <v>5.1799999999999997E-3</v>
      </c>
      <c r="O18">
        <v>5.2500000000000003E-3</v>
      </c>
      <c r="P18">
        <v>0.38</v>
      </c>
      <c r="Q18">
        <v>0.61199999999999999</v>
      </c>
      <c r="R18">
        <v>0.3</v>
      </c>
      <c r="S18">
        <v>0.44900000000000001</v>
      </c>
      <c r="T18">
        <v>0.87</v>
      </c>
      <c r="U18">
        <v>0.4</v>
      </c>
      <c r="V18">
        <v>0.5</v>
      </c>
      <c r="W18">
        <v>6.67</v>
      </c>
      <c r="X18">
        <v>0.47</v>
      </c>
      <c r="Y18">
        <v>1.25</v>
      </c>
      <c r="Z18">
        <v>3</v>
      </c>
      <c r="AA18">
        <v>5.26</v>
      </c>
      <c r="AB18">
        <v>2.2000000000000002</v>
      </c>
      <c r="AC18">
        <v>3</v>
      </c>
      <c r="AD18">
        <v>0.72</v>
      </c>
      <c r="AE18">
        <v>0.83</v>
      </c>
      <c r="AF18">
        <v>0.83</v>
      </c>
      <c r="AG18">
        <v>4.76</v>
      </c>
      <c r="AH18">
        <v>0.83</v>
      </c>
      <c r="AI18">
        <v>2.89</v>
      </c>
      <c r="AJ18">
        <v>1.2999999999999999E-2</v>
      </c>
      <c r="AK18">
        <v>20</v>
      </c>
      <c r="AL18">
        <v>2.078148333333333</v>
      </c>
    </row>
    <row r="19" spans="1:38" ht="28.5" customHeight="1">
      <c r="A19" s="114" t="s">
        <v>257</v>
      </c>
      <c r="B19" s="92" t="s">
        <v>98</v>
      </c>
      <c r="C19" s="92" t="s">
        <v>54</v>
      </c>
      <c r="D19">
        <v>5</v>
      </c>
      <c r="E19">
        <v>2</v>
      </c>
      <c r="F19">
        <v>4</v>
      </c>
      <c r="G19">
        <v>2</v>
      </c>
      <c r="H19">
        <v>4</v>
      </c>
      <c r="I19">
        <v>4</v>
      </c>
      <c r="J19">
        <v>3</v>
      </c>
      <c r="K19">
        <v>5</v>
      </c>
      <c r="L19">
        <v>8</v>
      </c>
      <c r="M19">
        <v>1</v>
      </c>
      <c r="N19">
        <v>1</v>
      </c>
      <c r="O19">
        <v>1</v>
      </c>
      <c r="P19">
        <v>1</v>
      </c>
      <c r="Q19">
        <v>1</v>
      </c>
      <c r="R19">
        <v>3</v>
      </c>
      <c r="S19">
        <v>2</v>
      </c>
      <c r="T19">
        <v>2</v>
      </c>
      <c r="U19">
        <v>1</v>
      </c>
      <c r="V19">
        <v>1</v>
      </c>
      <c r="W19">
        <v>1</v>
      </c>
      <c r="X19">
        <v>1</v>
      </c>
      <c r="Y19">
        <v>1</v>
      </c>
      <c r="Z19">
        <v>2</v>
      </c>
      <c r="AA19">
        <v>4</v>
      </c>
      <c r="AB19">
        <v>4</v>
      </c>
      <c r="AC19">
        <v>1E-3</v>
      </c>
      <c r="AD19">
        <v>1</v>
      </c>
      <c r="AE19">
        <v>1</v>
      </c>
      <c r="AF19">
        <v>1</v>
      </c>
      <c r="AG19">
        <v>4</v>
      </c>
      <c r="AH19">
        <v>1</v>
      </c>
      <c r="AI19">
        <v>1</v>
      </c>
      <c r="AJ19">
        <v>1</v>
      </c>
      <c r="AK19">
        <v>500</v>
      </c>
      <c r="AL19">
        <v>10.097263888888888</v>
      </c>
    </row>
    <row r="20" spans="1:38" ht="28.5">
      <c r="A20" s="114"/>
      <c r="B20" s="92" t="s">
        <v>99</v>
      </c>
      <c r="C20" s="92"/>
      <c r="D20">
        <v>2</v>
      </c>
      <c r="E20">
        <v>1</v>
      </c>
      <c r="F20">
        <v>1</v>
      </c>
      <c r="G20">
        <v>1</v>
      </c>
      <c r="H20">
        <v>1</v>
      </c>
      <c r="I20">
        <v>1</v>
      </c>
      <c r="J20">
        <v>2</v>
      </c>
      <c r="K20">
        <v>16</v>
      </c>
      <c r="L20">
        <v>11</v>
      </c>
      <c r="M20">
        <v>1</v>
      </c>
      <c r="N20">
        <v>1</v>
      </c>
      <c r="O20">
        <v>1</v>
      </c>
      <c r="P20">
        <v>3</v>
      </c>
      <c r="Q20">
        <v>2</v>
      </c>
      <c r="R20">
        <v>3</v>
      </c>
      <c r="S20">
        <v>3</v>
      </c>
      <c r="T20">
        <v>2</v>
      </c>
      <c r="U20">
        <v>1</v>
      </c>
      <c r="V20">
        <v>1</v>
      </c>
      <c r="W20">
        <v>1</v>
      </c>
      <c r="X20">
        <v>2</v>
      </c>
      <c r="Y20">
        <v>1</v>
      </c>
      <c r="Z20">
        <v>2</v>
      </c>
      <c r="AA20">
        <v>2</v>
      </c>
      <c r="AB20">
        <v>1</v>
      </c>
      <c r="AC20">
        <v>1E-3</v>
      </c>
      <c r="AD20">
        <v>1</v>
      </c>
      <c r="AE20">
        <v>1</v>
      </c>
      <c r="AF20">
        <v>1</v>
      </c>
      <c r="AG20">
        <v>1</v>
      </c>
      <c r="AH20">
        <v>1</v>
      </c>
      <c r="AI20">
        <v>1</v>
      </c>
      <c r="AJ20">
        <v>1</v>
      </c>
      <c r="AK20">
        <v>16</v>
      </c>
      <c r="AL20">
        <v>2.3240422535211267</v>
      </c>
    </row>
    <row r="21" spans="1:38" ht="42.75">
      <c r="A21" s="114"/>
      <c r="B21" s="92" t="s">
        <v>100</v>
      </c>
      <c r="C21" s="92" t="s">
        <v>101</v>
      </c>
      <c r="D21">
        <v>50</v>
      </c>
      <c r="E21">
        <v>1E-3</v>
      </c>
      <c r="F21">
        <v>1E-3</v>
      </c>
      <c r="G21">
        <v>1E-3</v>
      </c>
      <c r="H21">
        <v>1E-3</v>
      </c>
      <c r="I21">
        <v>1E-3</v>
      </c>
      <c r="J21">
        <v>1000</v>
      </c>
      <c r="K21">
        <v>1000</v>
      </c>
      <c r="L21">
        <v>600</v>
      </c>
      <c r="M21">
        <v>100</v>
      </c>
      <c r="N21">
        <v>100</v>
      </c>
      <c r="O21">
        <v>100</v>
      </c>
      <c r="P21">
        <v>1000</v>
      </c>
      <c r="Q21">
        <v>200</v>
      </c>
      <c r="R21">
        <v>500</v>
      </c>
      <c r="S21">
        <v>500</v>
      </c>
      <c r="T21">
        <v>500</v>
      </c>
      <c r="U21">
        <v>100</v>
      </c>
      <c r="V21">
        <v>100</v>
      </c>
      <c r="W21">
        <v>100</v>
      </c>
      <c r="X21">
        <v>800</v>
      </c>
      <c r="Y21">
        <v>100</v>
      </c>
      <c r="Z21">
        <v>200</v>
      </c>
      <c r="AA21">
        <v>500</v>
      </c>
      <c r="AB21">
        <v>380</v>
      </c>
      <c r="AC21">
        <v>50</v>
      </c>
      <c r="AD21">
        <v>400</v>
      </c>
      <c r="AE21">
        <v>400</v>
      </c>
      <c r="AF21">
        <v>600</v>
      </c>
      <c r="AG21">
        <v>500</v>
      </c>
      <c r="AH21">
        <v>400</v>
      </c>
      <c r="AI21">
        <v>400</v>
      </c>
      <c r="AJ21">
        <v>680</v>
      </c>
      <c r="AK21">
        <v>15000</v>
      </c>
      <c r="AL21">
        <v>780.06958333333341</v>
      </c>
    </row>
    <row r="22" spans="1:38" ht="42.75">
      <c r="A22" s="114"/>
      <c r="B22" s="92" t="s">
        <v>102</v>
      </c>
      <c r="C22" s="92" t="s">
        <v>53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1E-3</v>
      </c>
      <c r="O22">
        <v>1E-3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1</v>
      </c>
      <c r="W22">
        <v>1E-3</v>
      </c>
      <c r="X22">
        <v>1</v>
      </c>
      <c r="Y22">
        <v>1E-3</v>
      </c>
      <c r="Z22">
        <v>1E-3</v>
      </c>
      <c r="AA22">
        <v>1E-3</v>
      </c>
      <c r="AB22">
        <v>1E-3</v>
      </c>
      <c r="AC22">
        <v>1E-3</v>
      </c>
      <c r="AD22">
        <v>1E-3</v>
      </c>
      <c r="AE22">
        <v>1E-3</v>
      </c>
      <c r="AF22">
        <v>1E-3</v>
      </c>
      <c r="AG22">
        <v>1E-3</v>
      </c>
      <c r="AH22">
        <v>1E-3</v>
      </c>
      <c r="AI22">
        <v>1E-3</v>
      </c>
      <c r="AJ22">
        <v>1E-3</v>
      </c>
      <c r="AK22">
        <v>1</v>
      </c>
      <c r="AL22">
        <v>0.48659722222222196</v>
      </c>
    </row>
    <row r="23" spans="1:38" ht="42.75">
      <c r="A23" s="114"/>
      <c r="B23" s="92" t="s">
        <v>103</v>
      </c>
      <c r="C23" s="92" t="s">
        <v>53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1E-3</v>
      </c>
      <c r="M23">
        <v>1E-3</v>
      </c>
      <c r="N23">
        <v>1E-3</v>
      </c>
      <c r="O23">
        <v>1E-3</v>
      </c>
      <c r="P23">
        <v>1</v>
      </c>
      <c r="Q23">
        <v>1</v>
      </c>
      <c r="R23">
        <v>1</v>
      </c>
      <c r="S23">
        <v>1</v>
      </c>
      <c r="T23">
        <v>1</v>
      </c>
      <c r="U23">
        <v>1E-3</v>
      </c>
      <c r="V23">
        <v>1E-3</v>
      </c>
      <c r="W23">
        <v>1E-3</v>
      </c>
      <c r="X23">
        <v>1E-3</v>
      </c>
      <c r="Y23">
        <v>1E-3</v>
      </c>
      <c r="Z23">
        <v>1</v>
      </c>
      <c r="AA23">
        <v>1</v>
      </c>
      <c r="AB23">
        <v>1E-3</v>
      </c>
      <c r="AC23">
        <v>1E-3</v>
      </c>
      <c r="AD23">
        <v>1E-3</v>
      </c>
      <c r="AE23">
        <v>1E-3</v>
      </c>
      <c r="AF23">
        <v>1E-3</v>
      </c>
      <c r="AG23">
        <v>1E-3</v>
      </c>
      <c r="AH23">
        <v>1E-3</v>
      </c>
      <c r="AI23">
        <v>1E-3</v>
      </c>
      <c r="AJ23">
        <v>1E-3</v>
      </c>
      <c r="AK23">
        <v>1</v>
      </c>
      <c r="AL23">
        <v>0.25073611111111144</v>
      </c>
    </row>
    <row r="24" spans="1:38" ht="28.5">
      <c r="A24" s="114"/>
      <c r="B24" s="92" t="s">
        <v>104</v>
      </c>
      <c r="C24" s="92" t="s">
        <v>54</v>
      </c>
      <c r="D24">
        <v>2</v>
      </c>
      <c r="E24">
        <v>1</v>
      </c>
      <c r="F24">
        <v>1</v>
      </c>
      <c r="G24">
        <v>1</v>
      </c>
      <c r="H24">
        <v>1</v>
      </c>
      <c r="I24">
        <v>1</v>
      </c>
      <c r="J24">
        <v>2</v>
      </c>
      <c r="K24">
        <v>2</v>
      </c>
      <c r="L24">
        <v>2</v>
      </c>
      <c r="M24">
        <v>1E-3</v>
      </c>
      <c r="N24">
        <v>1E-3</v>
      </c>
      <c r="O24">
        <v>1E-3</v>
      </c>
      <c r="P24">
        <v>1</v>
      </c>
      <c r="Q24">
        <v>1</v>
      </c>
      <c r="R24">
        <v>1</v>
      </c>
      <c r="S24">
        <v>1</v>
      </c>
      <c r="T24">
        <v>1</v>
      </c>
      <c r="U24">
        <v>1E-3</v>
      </c>
      <c r="V24">
        <v>1E-3</v>
      </c>
      <c r="W24">
        <v>1E-3</v>
      </c>
      <c r="X24">
        <v>1E-3</v>
      </c>
      <c r="Y24">
        <v>1E-3</v>
      </c>
      <c r="Z24">
        <v>1</v>
      </c>
      <c r="AA24">
        <v>4</v>
      </c>
      <c r="AB24">
        <v>1</v>
      </c>
      <c r="AC24">
        <v>1E-3</v>
      </c>
      <c r="AD24">
        <v>1</v>
      </c>
      <c r="AE24">
        <v>1</v>
      </c>
      <c r="AF24">
        <v>1</v>
      </c>
      <c r="AG24">
        <v>2</v>
      </c>
      <c r="AH24">
        <v>1</v>
      </c>
      <c r="AI24">
        <v>1</v>
      </c>
      <c r="AJ24">
        <v>1</v>
      </c>
      <c r="AK24">
        <v>4</v>
      </c>
      <c r="AL24">
        <v>1.1530416666666674</v>
      </c>
    </row>
  </sheetData>
  <mergeCells count="3">
    <mergeCell ref="A4:A8"/>
    <mergeCell ref="A11:A18"/>
    <mergeCell ref="A19:A24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5"/>
  <sheetViews>
    <sheetView zoomScale="80" zoomScaleNormal="80" workbookViewId="0">
      <selection sqref="A1:XFD2"/>
    </sheetView>
  </sheetViews>
  <sheetFormatPr defaultRowHeight="13.5"/>
  <cols>
    <col min="1" max="1" width="15" bestFit="1" customWidth="1"/>
    <col min="2" max="2" width="66.25" customWidth="1"/>
    <col min="3" max="3" width="22.75" customWidth="1"/>
    <col min="4" max="4" width="14.375" customWidth="1"/>
    <col min="5" max="5" width="12" customWidth="1"/>
    <col min="8" max="9" width="9" style="54"/>
  </cols>
  <sheetData>
    <row r="1" spans="1:14" ht="25.5">
      <c r="A1" s="98" t="s">
        <v>46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</row>
    <row r="2" spans="1:14" s="8" customFormat="1" ht="18.75" customHeight="1">
      <c r="A2" s="105" t="s">
        <v>47</v>
      </c>
      <c r="B2" s="105"/>
      <c r="C2" s="103" t="s">
        <v>51</v>
      </c>
      <c r="D2" s="104"/>
    </row>
    <row r="3" spans="1:14">
      <c r="A3" s="3" t="s">
        <v>48</v>
      </c>
      <c r="B3" s="3" t="s">
        <v>49</v>
      </c>
      <c r="C3" s="3" t="s">
        <v>50</v>
      </c>
      <c r="D3" s="81" t="s">
        <v>123</v>
      </c>
      <c r="E3" s="81" t="s">
        <v>124</v>
      </c>
      <c r="F3" s="81" t="s">
        <v>125</v>
      </c>
      <c r="G3" s="81" t="s">
        <v>126</v>
      </c>
      <c r="H3" s="81" t="s">
        <v>127</v>
      </c>
      <c r="I3" s="81" t="s">
        <v>128</v>
      </c>
      <c r="J3" s="81" t="s">
        <v>129</v>
      </c>
    </row>
    <row r="4" spans="1:14" ht="15.75" customHeight="1">
      <c r="A4" s="99" t="s">
        <v>106</v>
      </c>
      <c r="B4" s="82" t="s">
        <v>58</v>
      </c>
      <c r="C4" s="83" t="s">
        <v>68</v>
      </c>
      <c r="D4" s="10">
        <v>1E-3</v>
      </c>
      <c r="E4" s="58">
        <v>1E-3</v>
      </c>
      <c r="F4" s="58">
        <v>1E-3</v>
      </c>
      <c r="G4" s="58">
        <v>1E-3</v>
      </c>
      <c r="H4" s="23">
        <v>1E-3</v>
      </c>
      <c r="I4" s="23">
        <v>1E-3</v>
      </c>
      <c r="J4" s="58">
        <v>1E-3</v>
      </c>
    </row>
    <row r="5" spans="1:14" ht="20.25" customHeight="1">
      <c r="A5" s="101"/>
      <c r="B5" s="82" t="s">
        <v>59</v>
      </c>
      <c r="C5" s="84" t="s">
        <v>68</v>
      </c>
      <c r="D5" s="10">
        <v>1E-3</v>
      </c>
      <c r="E5" s="10">
        <v>1</v>
      </c>
      <c r="F5" s="10">
        <v>1E-3</v>
      </c>
      <c r="G5" s="10">
        <v>1</v>
      </c>
      <c r="H5" s="23">
        <v>1E-3</v>
      </c>
      <c r="I5" s="51">
        <v>1E-3</v>
      </c>
      <c r="J5" s="10">
        <v>2</v>
      </c>
    </row>
    <row r="6" spans="1:14" ht="18.75" customHeight="1">
      <c r="A6" s="102"/>
      <c r="B6" s="82" t="s">
        <v>60</v>
      </c>
      <c r="C6" s="82" t="s">
        <v>52</v>
      </c>
      <c r="D6" s="10">
        <v>1</v>
      </c>
      <c r="E6" s="10">
        <v>1</v>
      </c>
      <c r="F6" s="10">
        <v>1</v>
      </c>
      <c r="G6" s="10">
        <v>2</v>
      </c>
      <c r="H6" s="23">
        <v>1</v>
      </c>
      <c r="I6" s="51">
        <v>1</v>
      </c>
      <c r="J6" s="10">
        <v>2</v>
      </c>
    </row>
    <row r="7" spans="1:14" ht="14.25" customHeight="1">
      <c r="A7" s="99" t="s">
        <v>105</v>
      </c>
      <c r="B7" s="82" t="s">
        <v>61</v>
      </c>
      <c r="C7" s="82" t="s">
        <v>53</v>
      </c>
      <c r="D7" s="3">
        <v>1E-3</v>
      </c>
      <c r="E7" s="10">
        <v>1E-3</v>
      </c>
      <c r="F7" s="58">
        <v>1E-3</v>
      </c>
      <c r="G7" s="58">
        <v>1E-3</v>
      </c>
      <c r="H7" s="23">
        <v>1E-3</v>
      </c>
      <c r="I7" s="23">
        <v>1E-3</v>
      </c>
      <c r="J7" s="58">
        <v>1E-3</v>
      </c>
    </row>
    <row r="8" spans="1:14" ht="17.25" customHeight="1">
      <c r="A8" s="101"/>
      <c r="B8" s="82" t="s">
        <v>62</v>
      </c>
      <c r="C8" s="82" t="s">
        <v>55</v>
      </c>
      <c r="D8" s="10">
        <v>3</v>
      </c>
      <c r="E8" s="10">
        <v>3</v>
      </c>
      <c r="F8" s="10">
        <v>3</v>
      </c>
      <c r="G8" s="10">
        <v>3</v>
      </c>
      <c r="H8" s="23">
        <v>3</v>
      </c>
      <c r="I8" s="51">
        <v>3</v>
      </c>
      <c r="J8" s="23">
        <v>3</v>
      </c>
    </row>
    <row r="9" spans="1:14" ht="21.75" customHeight="1">
      <c r="A9" s="101"/>
      <c r="B9" s="82" t="s">
        <v>63</v>
      </c>
      <c r="C9" s="82" t="s">
        <v>56</v>
      </c>
      <c r="D9" s="10">
        <v>1</v>
      </c>
      <c r="E9" s="10">
        <v>1</v>
      </c>
      <c r="F9" s="10">
        <v>1</v>
      </c>
      <c r="G9" s="10">
        <v>1</v>
      </c>
      <c r="H9" s="23">
        <v>1</v>
      </c>
      <c r="I9" s="51">
        <v>1</v>
      </c>
      <c r="J9" s="23">
        <v>2</v>
      </c>
    </row>
    <row r="10" spans="1:14" ht="15.75" customHeight="1">
      <c r="A10" s="101"/>
      <c r="B10" s="82" t="s">
        <v>64</v>
      </c>
      <c r="C10" s="82" t="s">
        <v>57</v>
      </c>
      <c r="D10" s="10">
        <v>1</v>
      </c>
      <c r="E10" s="10">
        <v>1</v>
      </c>
      <c r="F10" s="10">
        <v>1</v>
      </c>
      <c r="G10" s="10">
        <v>1</v>
      </c>
      <c r="H10" s="23">
        <v>1</v>
      </c>
      <c r="I10" s="51">
        <v>1</v>
      </c>
      <c r="J10" s="23">
        <v>1</v>
      </c>
    </row>
    <row r="11" spans="1:14" ht="28.5" customHeight="1">
      <c r="A11" s="101"/>
      <c r="B11" s="82" t="s">
        <v>65</v>
      </c>
      <c r="C11" s="82" t="s">
        <v>82</v>
      </c>
      <c r="D11" s="3">
        <v>1</v>
      </c>
      <c r="E11" s="10">
        <v>1</v>
      </c>
      <c r="F11" s="10">
        <v>1</v>
      </c>
      <c r="G11" s="10">
        <v>1</v>
      </c>
      <c r="H11" s="23">
        <v>1</v>
      </c>
      <c r="I11" s="25">
        <v>1</v>
      </c>
      <c r="J11" s="23">
        <v>1</v>
      </c>
    </row>
    <row r="12" spans="1:14" ht="50.25" customHeight="1">
      <c r="A12" s="102"/>
      <c r="B12" s="82" t="s">
        <v>67</v>
      </c>
      <c r="C12" s="82" t="s">
        <v>66</v>
      </c>
      <c r="D12" s="10">
        <v>7.77</v>
      </c>
      <c r="E12" s="10">
        <v>1E-3</v>
      </c>
      <c r="F12" s="10">
        <v>14.88</v>
      </c>
      <c r="G12" s="10">
        <v>5</v>
      </c>
      <c r="H12" s="23">
        <v>12.63</v>
      </c>
      <c r="I12" s="64">
        <v>12.63</v>
      </c>
      <c r="J12" s="23">
        <v>12.63</v>
      </c>
    </row>
    <row r="13" spans="1:14" ht="50.25" customHeight="1">
      <c r="A13" s="99" t="s">
        <v>107</v>
      </c>
      <c r="B13" s="82" t="s">
        <v>69</v>
      </c>
      <c r="C13" s="82" t="s">
        <v>30</v>
      </c>
      <c r="D13" s="37">
        <v>69</v>
      </c>
      <c r="E13" s="37">
        <v>66</v>
      </c>
      <c r="F13" s="37">
        <v>71</v>
      </c>
      <c r="G13" s="37">
        <v>68</v>
      </c>
      <c r="H13" s="23">
        <v>87</v>
      </c>
      <c r="I13" s="64">
        <v>87</v>
      </c>
      <c r="J13" s="23">
        <v>72</v>
      </c>
    </row>
    <row r="14" spans="1:14" ht="50.25" customHeight="1">
      <c r="A14" s="100"/>
      <c r="B14" s="82" t="s">
        <v>70</v>
      </c>
      <c r="C14" s="82" t="s">
        <v>71</v>
      </c>
      <c r="D14" s="36">
        <v>12.2</v>
      </c>
      <c r="E14" s="36">
        <v>15.3</v>
      </c>
      <c r="F14" s="36">
        <v>7.2</v>
      </c>
      <c r="G14" s="36">
        <v>15</v>
      </c>
      <c r="H14" s="23">
        <v>4.2</v>
      </c>
      <c r="I14" s="64">
        <v>4.2</v>
      </c>
      <c r="J14" s="23">
        <v>11.2</v>
      </c>
      <c r="N14" s="54"/>
    </row>
    <row r="15" spans="1:14" ht="34.5" customHeight="1">
      <c r="A15" s="100"/>
      <c r="B15" s="82" t="s">
        <v>73</v>
      </c>
      <c r="C15" s="82" t="s">
        <v>30</v>
      </c>
      <c r="D15" s="11">
        <v>4.9305921648877607E-2</v>
      </c>
      <c r="E15" s="11">
        <v>3.3862764237015432E-2</v>
      </c>
      <c r="F15" s="11">
        <v>1.955562119450328E-2</v>
      </c>
      <c r="G15" s="11">
        <v>2.7075788021027912E-2</v>
      </c>
      <c r="H15" s="23">
        <v>2.3E-2</v>
      </c>
      <c r="I15" s="64">
        <v>2.3E-2</v>
      </c>
      <c r="J15" s="23">
        <v>2.826825267289889E-2</v>
      </c>
    </row>
    <row r="16" spans="1:14" ht="34.5" customHeight="1">
      <c r="A16" s="100"/>
      <c r="B16" s="82" t="s">
        <v>72</v>
      </c>
      <c r="C16" s="82" t="s">
        <v>30</v>
      </c>
      <c r="D16" s="38">
        <f>(1-D15)*100</f>
        <v>95.069407835112244</v>
      </c>
      <c r="E16" s="38">
        <f t="shared" ref="E16:J16" si="0">(1-E15)*100</f>
        <v>96.613723576298455</v>
      </c>
      <c r="F16" s="38">
        <f t="shared" si="0"/>
        <v>98.04443788054968</v>
      </c>
      <c r="G16" s="38">
        <f t="shared" si="0"/>
        <v>97.292421197897198</v>
      </c>
      <c r="H16" s="23">
        <v>97.7</v>
      </c>
      <c r="I16" s="23">
        <v>97.2</v>
      </c>
      <c r="J16" s="38">
        <f t="shared" si="0"/>
        <v>97.173174732710109</v>
      </c>
    </row>
    <row r="17" spans="1:10" s="54" customFormat="1" ht="13.5" customHeight="1">
      <c r="A17" s="100"/>
      <c r="B17" s="23" t="s">
        <v>74</v>
      </c>
      <c r="C17" s="23" t="s">
        <v>75</v>
      </c>
      <c r="D17" s="23">
        <v>4</v>
      </c>
      <c r="E17" s="23">
        <v>3</v>
      </c>
      <c r="F17" s="23">
        <v>3</v>
      </c>
      <c r="G17" s="23">
        <v>4</v>
      </c>
      <c r="H17" s="23">
        <v>2.5</v>
      </c>
      <c r="I17" s="51">
        <v>3</v>
      </c>
      <c r="J17" s="23">
        <v>3.5</v>
      </c>
    </row>
    <row r="18" spans="1:10" ht="40.5" customHeight="1">
      <c r="A18" s="100"/>
      <c r="B18" s="82" t="s">
        <v>76</v>
      </c>
      <c r="C18" s="82" t="s">
        <v>77</v>
      </c>
      <c r="D18" s="10">
        <v>1</v>
      </c>
      <c r="E18" s="23">
        <v>1</v>
      </c>
      <c r="F18" s="24">
        <v>0.01</v>
      </c>
      <c r="G18" s="10">
        <v>1</v>
      </c>
      <c r="H18" s="23">
        <v>1</v>
      </c>
      <c r="I18" s="51">
        <v>1</v>
      </c>
      <c r="J18" s="23">
        <v>1</v>
      </c>
    </row>
    <row r="19" spans="1:10" ht="27" customHeight="1">
      <c r="A19" s="106"/>
      <c r="B19" s="82" t="s">
        <v>78</v>
      </c>
      <c r="C19" s="82" t="s">
        <v>79</v>
      </c>
      <c r="D19" s="3">
        <v>12907.32</v>
      </c>
      <c r="E19" s="23">
        <v>1000</v>
      </c>
      <c r="F19" s="10">
        <v>1500</v>
      </c>
      <c r="G19" s="10">
        <v>8000</v>
      </c>
      <c r="H19" s="23">
        <f>27164.98+30548.5</f>
        <v>57713.479999999996</v>
      </c>
      <c r="I19" s="51">
        <v>2000</v>
      </c>
      <c r="J19" s="23">
        <v>15898.93</v>
      </c>
    </row>
    <row r="20" spans="1:10" ht="13.5" customHeight="1">
      <c r="A20" s="99" t="s">
        <v>108</v>
      </c>
      <c r="B20" s="82" t="s">
        <v>83</v>
      </c>
      <c r="C20" s="82" t="s">
        <v>81</v>
      </c>
      <c r="D20" s="10">
        <v>2.06</v>
      </c>
      <c r="E20" s="23">
        <v>2.15</v>
      </c>
      <c r="F20" s="10">
        <v>2.15</v>
      </c>
      <c r="G20" s="10">
        <v>3.2</v>
      </c>
      <c r="H20" s="23">
        <v>6</v>
      </c>
      <c r="I20" s="51">
        <v>3.5</v>
      </c>
      <c r="J20" s="23">
        <v>3.6</v>
      </c>
    </row>
    <row r="21" spans="1:10" ht="40.5" customHeight="1">
      <c r="A21" s="101"/>
      <c r="B21" s="82" t="s">
        <v>84</v>
      </c>
      <c r="C21" s="82" t="s">
        <v>80</v>
      </c>
      <c r="D21" s="10">
        <v>0.61</v>
      </c>
      <c r="E21" s="23">
        <v>1.05</v>
      </c>
      <c r="F21" s="10">
        <v>0.95</v>
      </c>
      <c r="G21" s="10">
        <v>1.5</v>
      </c>
      <c r="H21" s="23">
        <v>0.55000000000000004</v>
      </c>
      <c r="I21" s="51">
        <v>0.93</v>
      </c>
      <c r="J21" s="23">
        <v>1.1000000000000001</v>
      </c>
    </row>
    <row r="22" spans="1:10" ht="40.5" customHeight="1">
      <c r="A22" s="101"/>
      <c r="B22" s="82" t="s">
        <v>85</v>
      </c>
      <c r="C22" s="82" t="s">
        <v>80</v>
      </c>
      <c r="D22" s="10">
        <v>1.45</v>
      </c>
      <c r="E22" s="23">
        <v>1.1000000000000001</v>
      </c>
      <c r="F22" s="10">
        <v>1.2</v>
      </c>
      <c r="G22" s="10">
        <v>1.7</v>
      </c>
      <c r="H22" s="23">
        <v>5.45</v>
      </c>
      <c r="I22" s="51">
        <v>2.57</v>
      </c>
      <c r="J22" s="23">
        <v>2.5</v>
      </c>
    </row>
    <row r="23" spans="1:10" ht="67.5" customHeight="1">
      <c r="A23" s="101"/>
      <c r="B23" s="82" t="s">
        <v>88</v>
      </c>
      <c r="C23" s="82" t="s">
        <v>80</v>
      </c>
      <c r="D23" s="3">
        <v>0.51600000000000001</v>
      </c>
      <c r="E23" s="23">
        <v>0.53</v>
      </c>
      <c r="F23" s="10">
        <v>1.6</v>
      </c>
      <c r="G23" s="10">
        <v>0.72</v>
      </c>
      <c r="H23" s="23">
        <v>0.32</v>
      </c>
      <c r="I23" s="51">
        <v>0.4</v>
      </c>
      <c r="J23" s="23">
        <v>0.68</v>
      </c>
    </row>
    <row r="24" spans="1:10" ht="94.5" customHeight="1">
      <c r="A24" s="101"/>
      <c r="B24" s="82" t="s">
        <v>86</v>
      </c>
      <c r="C24" s="82" t="s">
        <v>0</v>
      </c>
      <c r="D24" s="10">
        <v>85</v>
      </c>
      <c r="E24" s="23">
        <v>51</v>
      </c>
      <c r="F24" s="10">
        <v>80</v>
      </c>
      <c r="G24" s="10">
        <v>48</v>
      </c>
      <c r="H24" s="26">
        <v>0.57999999999999996</v>
      </c>
      <c r="I24" s="65">
        <v>0.6</v>
      </c>
      <c r="J24" s="26">
        <v>0.19</v>
      </c>
    </row>
    <row r="25" spans="1:10">
      <c r="A25" s="102"/>
      <c r="B25" s="82" t="s">
        <v>87</v>
      </c>
      <c r="C25" s="82" t="s">
        <v>82</v>
      </c>
      <c r="D25" s="10">
        <v>3</v>
      </c>
      <c r="E25" s="23">
        <v>3</v>
      </c>
      <c r="F25" s="10">
        <v>3</v>
      </c>
      <c r="G25" s="10">
        <v>3</v>
      </c>
      <c r="H25" s="23">
        <v>3</v>
      </c>
      <c r="I25" s="51">
        <v>3</v>
      </c>
      <c r="J25" s="23">
        <v>4</v>
      </c>
    </row>
    <row r="26" spans="1:10" ht="148.5" customHeight="1">
      <c r="A26" s="99" t="s">
        <v>109</v>
      </c>
      <c r="B26" s="82" t="s">
        <v>89</v>
      </c>
      <c r="C26" s="82" t="s">
        <v>53</v>
      </c>
      <c r="D26" s="3">
        <v>1</v>
      </c>
      <c r="E26" s="23">
        <v>1</v>
      </c>
      <c r="F26" s="10">
        <v>1</v>
      </c>
      <c r="G26" s="10">
        <v>1</v>
      </c>
      <c r="H26" s="23">
        <v>1</v>
      </c>
      <c r="I26" s="25">
        <v>1</v>
      </c>
      <c r="J26" s="23">
        <v>1</v>
      </c>
    </row>
    <row r="27" spans="1:10" ht="121.5" customHeight="1">
      <c r="A27" s="100"/>
      <c r="B27" s="82" t="s">
        <v>90</v>
      </c>
      <c r="C27" s="82" t="s">
        <v>53</v>
      </c>
      <c r="D27" s="10">
        <v>1</v>
      </c>
      <c r="E27" s="23">
        <v>1</v>
      </c>
      <c r="F27" s="10">
        <v>1</v>
      </c>
      <c r="G27" s="10">
        <v>1</v>
      </c>
      <c r="H27" s="23">
        <v>1</v>
      </c>
      <c r="I27" s="25">
        <v>1</v>
      </c>
      <c r="J27" s="23">
        <v>1</v>
      </c>
    </row>
    <row r="28" spans="1:10" ht="94.5" customHeight="1">
      <c r="A28" s="100"/>
      <c r="B28" s="82" t="s">
        <v>91</v>
      </c>
      <c r="C28" s="82" t="s">
        <v>53</v>
      </c>
      <c r="D28" s="10">
        <v>1</v>
      </c>
      <c r="E28" s="42">
        <v>1</v>
      </c>
      <c r="F28" s="42">
        <v>1</v>
      </c>
      <c r="G28" s="42">
        <v>1</v>
      </c>
      <c r="H28" s="23">
        <v>1</v>
      </c>
      <c r="I28" s="23">
        <v>1</v>
      </c>
      <c r="J28" s="42">
        <v>1</v>
      </c>
    </row>
    <row r="29" spans="1:10" ht="40.5" customHeight="1">
      <c r="A29" s="100"/>
      <c r="B29" s="82" t="s">
        <v>92</v>
      </c>
      <c r="C29" s="82" t="s">
        <v>53</v>
      </c>
      <c r="D29" s="10">
        <v>1</v>
      </c>
      <c r="E29" s="42">
        <v>1</v>
      </c>
      <c r="F29" s="42">
        <v>1</v>
      </c>
      <c r="G29" s="42">
        <v>1</v>
      </c>
      <c r="H29" s="23">
        <v>1</v>
      </c>
      <c r="I29" s="23">
        <v>1</v>
      </c>
      <c r="J29" s="42">
        <v>1</v>
      </c>
    </row>
    <row r="30" spans="1:10" ht="121.5" customHeight="1">
      <c r="A30" s="100"/>
      <c r="B30" s="82" t="s">
        <v>93</v>
      </c>
      <c r="C30" s="82" t="s">
        <v>53</v>
      </c>
      <c r="D30" s="3">
        <v>1E-3</v>
      </c>
      <c r="E30" s="3">
        <v>1E-3</v>
      </c>
      <c r="F30" s="3">
        <v>1E-3</v>
      </c>
      <c r="G30" s="3">
        <v>1E-3</v>
      </c>
      <c r="H30" s="63">
        <v>1E-3</v>
      </c>
      <c r="I30" s="63">
        <v>1E-3</v>
      </c>
      <c r="J30" s="3">
        <v>1E-3</v>
      </c>
    </row>
    <row r="31" spans="1:10" ht="67.5" customHeight="1">
      <c r="A31" s="100"/>
      <c r="B31" s="82" t="s">
        <v>94</v>
      </c>
      <c r="C31" s="82" t="s">
        <v>53</v>
      </c>
      <c r="D31" s="10">
        <v>1E-3</v>
      </c>
      <c r="E31" s="23">
        <v>1</v>
      </c>
      <c r="F31" s="10">
        <v>1E-3</v>
      </c>
      <c r="G31" s="58">
        <v>1E-3</v>
      </c>
      <c r="H31" s="23">
        <v>1E-3</v>
      </c>
      <c r="I31" s="23">
        <v>1E-3</v>
      </c>
      <c r="J31" s="58">
        <v>1E-3</v>
      </c>
    </row>
    <row r="32" spans="1:10" ht="94.5" customHeight="1">
      <c r="A32" s="100"/>
      <c r="B32" s="82" t="s">
        <v>95</v>
      </c>
      <c r="C32" s="82" t="s">
        <v>96</v>
      </c>
      <c r="D32" s="10">
        <v>1E-3</v>
      </c>
      <c r="E32" s="23">
        <v>1</v>
      </c>
      <c r="F32" s="10">
        <v>1</v>
      </c>
      <c r="G32" s="10">
        <v>1E-3</v>
      </c>
      <c r="H32" s="23">
        <v>1E-3</v>
      </c>
      <c r="I32" s="23">
        <v>1E-3</v>
      </c>
      <c r="J32" s="58">
        <v>1E-3</v>
      </c>
    </row>
    <row r="33" spans="1:10" ht="81" customHeight="1">
      <c r="A33" s="100"/>
      <c r="B33" s="82" t="s">
        <v>97</v>
      </c>
      <c r="C33" s="82" t="s">
        <v>30</v>
      </c>
      <c r="D33" s="3">
        <v>2.4300000000000002</v>
      </c>
      <c r="E33" s="10">
        <v>1</v>
      </c>
      <c r="F33" s="10">
        <v>1</v>
      </c>
      <c r="G33" s="10">
        <v>1.6</v>
      </c>
      <c r="H33" s="23">
        <v>3</v>
      </c>
      <c r="I33" s="25">
        <v>1.5</v>
      </c>
      <c r="J33" s="23">
        <v>2.8</v>
      </c>
    </row>
    <row r="34" spans="1:10" ht="67.5" customHeight="1">
      <c r="A34" s="99" t="s">
        <v>110</v>
      </c>
      <c r="B34" s="82" t="s">
        <v>98</v>
      </c>
      <c r="C34" s="82" t="s">
        <v>54</v>
      </c>
      <c r="D34" s="10">
        <v>5</v>
      </c>
      <c r="E34" s="10">
        <v>2</v>
      </c>
      <c r="F34" s="10">
        <v>4</v>
      </c>
      <c r="G34" s="10">
        <v>2</v>
      </c>
      <c r="H34" s="23">
        <v>4</v>
      </c>
      <c r="I34" s="51">
        <v>4</v>
      </c>
      <c r="J34" s="23">
        <v>3</v>
      </c>
    </row>
    <row r="35" spans="1:10" ht="40.5" customHeight="1">
      <c r="A35" s="101"/>
      <c r="B35" s="82" t="s">
        <v>99</v>
      </c>
      <c r="C35" s="82"/>
      <c r="D35" s="10">
        <v>2</v>
      </c>
      <c r="E35" s="10">
        <v>1</v>
      </c>
      <c r="F35" s="10">
        <v>1</v>
      </c>
      <c r="G35" s="10">
        <v>1</v>
      </c>
      <c r="H35" s="23">
        <v>1</v>
      </c>
      <c r="I35" s="51">
        <v>1</v>
      </c>
      <c r="J35" s="10" t="s">
        <v>2</v>
      </c>
    </row>
    <row r="36" spans="1:10" ht="67.5" customHeight="1">
      <c r="A36" s="101"/>
      <c r="B36" s="82" t="s">
        <v>100</v>
      </c>
      <c r="C36" s="82" t="s">
        <v>101</v>
      </c>
      <c r="D36" s="10">
        <v>50</v>
      </c>
      <c r="E36" s="10">
        <v>1E-3</v>
      </c>
      <c r="F36" s="58">
        <v>1E-3</v>
      </c>
      <c r="G36" s="58">
        <v>1E-3</v>
      </c>
      <c r="H36" s="23">
        <v>1E-3</v>
      </c>
      <c r="I36" s="23">
        <v>1E-3</v>
      </c>
      <c r="J36" s="10" t="s">
        <v>3</v>
      </c>
    </row>
    <row r="37" spans="1:10" ht="81" customHeight="1">
      <c r="A37" s="101"/>
      <c r="B37" s="82" t="s">
        <v>102</v>
      </c>
      <c r="C37" s="82" t="s">
        <v>53</v>
      </c>
      <c r="D37" s="3">
        <v>1</v>
      </c>
      <c r="E37" s="3">
        <v>1</v>
      </c>
      <c r="F37" s="3">
        <v>1</v>
      </c>
      <c r="G37" s="3">
        <v>1</v>
      </c>
      <c r="H37" s="63">
        <v>1</v>
      </c>
      <c r="I37" s="63">
        <v>1</v>
      </c>
      <c r="J37" s="3">
        <v>1</v>
      </c>
    </row>
    <row r="38" spans="1:10" ht="67.5" customHeight="1">
      <c r="A38" s="101"/>
      <c r="B38" s="82" t="s">
        <v>103</v>
      </c>
      <c r="C38" s="82" t="s">
        <v>53</v>
      </c>
      <c r="D38" s="10">
        <v>1</v>
      </c>
      <c r="E38" s="45">
        <v>1</v>
      </c>
      <c r="F38" s="45">
        <v>1</v>
      </c>
      <c r="G38" s="45">
        <v>1</v>
      </c>
      <c r="H38" s="23">
        <v>1</v>
      </c>
      <c r="I38" s="23">
        <v>1</v>
      </c>
      <c r="J38" s="45">
        <v>1</v>
      </c>
    </row>
    <row r="39" spans="1:10" ht="54" customHeight="1">
      <c r="A39" s="102"/>
      <c r="B39" s="82" t="s">
        <v>104</v>
      </c>
      <c r="C39" s="82" t="s">
        <v>54</v>
      </c>
      <c r="D39" s="10">
        <v>2</v>
      </c>
      <c r="E39" s="10">
        <v>1</v>
      </c>
      <c r="F39" s="10">
        <v>1</v>
      </c>
      <c r="G39" s="10">
        <v>1</v>
      </c>
      <c r="H39" s="23">
        <v>1</v>
      </c>
      <c r="I39" s="51">
        <v>1</v>
      </c>
      <c r="J39" s="10">
        <v>2</v>
      </c>
    </row>
    <row r="40" spans="1:10" ht="13.5" customHeight="1">
      <c r="A40" s="97" t="s">
        <v>111</v>
      </c>
      <c r="B40" s="4"/>
      <c r="C40" s="4"/>
      <c r="D40" s="10"/>
      <c r="E40" s="4"/>
      <c r="F40" s="4"/>
      <c r="G40" s="4"/>
      <c r="H40" s="66"/>
      <c r="I40" s="67"/>
      <c r="J40" s="4"/>
    </row>
    <row r="41" spans="1:10">
      <c r="A41" s="97"/>
      <c r="B41" s="4"/>
      <c r="C41" s="4"/>
      <c r="D41" s="3"/>
      <c r="E41" s="4"/>
      <c r="F41" s="4"/>
      <c r="G41" s="4"/>
      <c r="H41" s="66"/>
      <c r="I41" s="67"/>
      <c r="J41" s="4"/>
    </row>
    <row r="42" spans="1:10">
      <c r="B42" s="2"/>
      <c r="C42" s="1"/>
      <c r="D42" s="1"/>
    </row>
    <row r="43" spans="1:10">
      <c r="B43" s="2"/>
      <c r="C43" s="1"/>
      <c r="D43" s="1"/>
    </row>
    <row r="44" spans="1:10">
      <c r="B44" s="2"/>
      <c r="C44" s="1"/>
      <c r="D44" s="1"/>
    </row>
    <row r="45" spans="1:10">
      <c r="B45" s="2"/>
      <c r="C45" s="1"/>
      <c r="D45" s="1"/>
    </row>
  </sheetData>
  <mergeCells count="10">
    <mergeCell ref="A1:N1"/>
    <mergeCell ref="A40:A41"/>
    <mergeCell ref="A20:A25"/>
    <mergeCell ref="A26:A33"/>
    <mergeCell ref="A34:A39"/>
    <mergeCell ref="A7:A12"/>
    <mergeCell ref="A13:A19"/>
    <mergeCell ref="A2:B2"/>
    <mergeCell ref="C2:D2"/>
    <mergeCell ref="A4:A6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5"/>
  <sheetViews>
    <sheetView zoomScale="87" zoomScaleNormal="87" workbookViewId="0">
      <selection activeCell="A2" sqref="A2:XFD2"/>
    </sheetView>
  </sheetViews>
  <sheetFormatPr defaultRowHeight="13.5"/>
  <cols>
    <col min="1" max="1" width="15" bestFit="1" customWidth="1"/>
    <col min="2" max="2" width="66.25" customWidth="1"/>
    <col min="3" max="3" width="22.75" customWidth="1"/>
    <col min="4" max="5" width="9" style="54"/>
  </cols>
  <sheetData>
    <row r="1" spans="1:13" s="81" customFormat="1" ht="25.5">
      <c r="A1" s="98" t="s">
        <v>46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</row>
    <row r="2" spans="1:13" s="8" customFormat="1" ht="18.75" customHeight="1">
      <c r="A2" s="105" t="s">
        <v>47</v>
      </c>
      <c r="B2" s="105"/>
      <c r="C2" s="103" t="s">
        <v>51</v>
      </c>
      <c r="D2" s="104"/>
    </row>
    <row r="3" spans="1:13">
      <c r="A3" s="3" t="s">
        <v>48</v>
      </c>
      <c r="B3" s="3" t="s">
        <v>49</v>
      </c>
      <c r="C3" s="3" t="s">
        <v>50</v>
      </c>
      <c r="D3" s="81" t="s">
        <v>130</v>
      </c>
      <c r="E3" s="81" t="s">
        <v>131</v>
      </c>
    </row>
    <row r="4" spans="1:13">
      <c r="A4" s="99" t="s">
        <v>106</v>
      </c>
      <c r="B4" s="82" t="s">
        <v>58</v>
      </c>
      <c r="C4" s="83" t="s">
        <v>68</v>
      </c>
      <c r="D4" s="23">
        <v>1E-3</v>
      </c>
      <c r="E4" s="23">
        <v>1E-3</v>
      </c>
    </row>
    <row r="5" spans="1:13">
      <c r="A5" s="101"/>
      <c r="B5" s="82" t="s">
        <v>59</v>
      </c>
      <c r="C5" s="84" t="s">
        <v>68</v>
      </c>
      <c r="D5" s="23">
        <v>1E-3</v>
      </c>
      <c r="E5" s="23">
        <v>1</v>
      </c>
    </row>
    <row r="6" spans="1:13" ht="27">
      <c r="A6" s="102"/>
      <c r="B6" s="82" t="s">
        <v>60</v>
      </c>
      <c r="C6" s="82" t="s">
        <v>52</v>
      </c>
      <c r="D6" s="52">
        <v>1</v>
      </c>
      <c r="E6" s="23">
        <v>1</v>
      </c>
    </row>
    <row r="7" spans="1:13" ht="13.5" customHeight="1">
      <c r="A7" s="99" t="s">
        <v>105</v>
      </c>
      <c r="B7" s="82" t="s">
        <v>61</v>
      </c>
      <c r="C7" s="82" t="s">
        <v>53</v>
      </c>
      <c r="D7" s="23">
        <v>1E-3</v>
      </c>
      <c r="E7" s="23">
        <v>1E-3</v>
      </c>
    </row>
    <row r="8" spans="1:13">
      <c r="A8" s="101"/>
      <c r="B8" s="82" t="s">
        <v>62</v>
      </c>
      <c r="C8" s="82" t="s">
        <v>55</v>
      </c>
      <c r="D8" s="23">
        <v>1E-3</v>
      </c>
      <c r="E8" s="23">
        <v>1E-3</v>
      </c>
    </row>
    <row r="9" spans="1:13" ht="13.5" customHeight="1">
      <c r="A9" s="101"/>
      <c r="B9" s="82" t="s">
        <v>63</v>
      </c>
      <c r="C9" s="82" t="s">
        <v>56</v>
      </c>
      <c r="D9" s="23">
        <v>1E-3</v>
      </c>
      <c r="E9" s="23">
        <v>1</v>
      </c>
    </row>
    <row r="10" spans="1:13">
      <c r="A10" s="101"/>
      <c r="B10" s="82" t="s">
        <v>64</v>
      </c>
      <c r="C10" s="82" t="s">
        <v>57</v>
      </c>
      <c r="D10" s="23">
        <v>1E-3</v>
      </c>
      <c r="E10" s="23">
        <v>1E-3</v>
      </c>
    </row>
    <row r="11" spans="1:13">
      <c r="A11" s="101"/>
      <c r="B11" s="82" t="s">
        <v>65</v>
      </c>
      <c r="C11" s="82" t="s">
        <v>82</v>
      </c>
      <c r="D11" s="23">
        <v>1E-3</v>
      </c>
      <c r="E11" s="23">
        <v>1E-3</v>
      </c>
    </row>
    <row r="12" spans="1:13">
      <c r="A12" s="102"/>
      <c r="B12" s="82" t="s">
        <v>67</v>
      </c>
      <c r="C12" s="82" t="s">
        <v>66</v>
      </c>
      <c r="D12" s="23">
        <v>1E-3</v>
      </c>
      <c r="E12" s="23"/>
    </row>
    <row r="13" spans="1:13" ht="13.5" customHeight="1">
      <c r="A13" s="99" t="s">
        <v>107</v>
      </c>
      <c r="B13" s="82" t="s">
        <v>69</v>
      </c>
      <c r="C13" s="82" t="s">
        <v>30</v>
      </c>
      <c r="D13" s="52">
        <v>80</v>
      </c>
      <c r="E13" s="23">
        <v>89.5</v>
      </c>
    </row>
    <row r="14" spans="1:13" ht="13.5" customHeight="1">
      <c r="A14" s="100"/>
      <c r="B14" s="82" t="s">
        <v>70</v>
      </c>
      <c r="C14" s="82" t="s">
        <v>71</v>
      </c>
      <c r="D14" s="52">
        <v>8.8000000000000007</v>
      </c>
      <c r="E14" s="23">
        <v>7.2</v>
      </c>
    </row>
    <row r="15" spans="1:13" ht="13.5" customHeight="1">
      <c r="A15" s="100"/>
      <c r="B15" s="82" t="s">
        <v>73</v>
      </c>
      <c r="C15" s="82" t="s">
        <v>30</v>
      </c>
      <c r="D15" s="52">
        <v>2.8683270367923584E-2</v>
      </c>
      <c r="E15" s="23">
        <v>5.8999999999999997E-2</v>
      </c>
    </row>
    <row r="16" spans="1:13" ht="13.5" customHeight="1">
      <c r="A16" s="100"/>
      <c r="B16" s="82" t="s">
        <v>72</v>
      </c>
      <c r="C16" s="82" t="s">
        <v>30</v>
      </c>
      <c r="D16" s="23">
        <f t="shared" ref="D16" si="0">(1-D15)*100</f>
        <v>97.131672963207635</v>
      </c>
      <c r="E16" s="23">
        <v>94.1</v>
      </c>
    </row>
    <row r="17" spans="1:5" s="54" customFormat="1" ht="13.5" customHeight="1">
      <c r="A17" s="100"/>
      <c r="B17" s="23" t="s">
        <v>74</v>
      </c>
      <c r="C17" s="23" t="s">
        <v>75</v>
      </c>
      <c r="D17" s="52">
        <v>1E-3</v>
      </c>
      <c r="E17" s="23">
        <v>1E-3</v>
      </c>
    </row>
    <row r="18" spans="1:5">
      <c r="A18" s="100"/>
      <c r="B18" s="82" t="s">
        <v>76</v>
      </c>
      <c r="C18" s="82" t="s">
        <v>77</v>
      </c>
      <c r="D18" s="68">
        <v>1E-3</v>
      </c>
      <c r="E18" s="23">
        <v>0.8</v>
      </c>
    </row>
    <row r="19" spans="1:5">
      <c r="A19" s="106"/>
      <c r="B19" s="82" t="s">
        <v>78</v>
      </c>
      <c r="C19" s="82" t="s">
        <v>79</v>
      </c>
      <c r="D19" s="52"/>
      <c r="E19" s="23">
        <v>7800</v>
      </c>
    </row>
    <row r="20" spans="1:5" ht="13.5" customHeight="1">
      <c r="A20" s="99" t="s">
        <v>108</v>
      </c>
      <c r="B20" s="82" t="s">
        <v>83</v>
      </c>
      <c r="C20" s="82" t="s">
        <v>81</v>
      </c>
      <c r="D20" s="52">
        <v>0.02</v>
      </c>
      <c r="E20" s="23">
        <v>1.5</v>
      </c>
    </row>
    <row r="21" spans="1:5">
      <c r="A21" s="101"/>
      <c r="B21" s="82" t="s">
        <v>84</v>
      </c>
      <c r="C21" s="82" t="s">
        <v>80</v>
      </c>
      <c r="D21" s="52">
        <v>0.21870000000000001</v>
      </c>
      <c r="E21" s="23">
        <v>0.6</v>
      </c>
    </row>
    <row r="22" spans="1:5">
      <c r="A22" s="101"/>
      <c r="B22" s="82" t="s">
        <v>85</v>
      </c>
      <c r="C22" s="82" t="s">
        <v>80</v>
      </c>
      <c r="D22" s="52">
        <v>5.0000000000000001E-3</v>
      </c>
      <c r="E22" s="23">
        <v>0.9</v>
      </c>
    </row>
    <row r="23" spans="1:5">
      <c r="A23" s="101"/>
      <c r="B23" s="82" t="s">
        <v>88</v>
      </c>
      <c r="C23" s="82" t="s">
        <v>80</v>
      </c>
      <c r="D23" s="52">
        <v>0.01</v>
      </c>
      <c r="E23" s="23">
        <v>0.36</v>
      </c>
    </row>
    <row r="24" spans="1:5">
      <c r="A24" s="101"/>
      <c r="B24" s="82" t="s">
        <v>86</v>
      </c>
      <c r="C24" s="82" t="s">
        <v>0</v>
      </c>
      <c r="D24" s="52">
        <v>12</v>
      </c>
      <c r="E24" s="23">
        <v>60</v>
      </c>
    </row>
    <row r="25" spans="1:5">
      <c r="A25" s="102"/>
      <c r="B25" s="82" t="s">
        <v>87</v>
      </c>
      <c r="C25" s="82" t="s">
        <v>82</v>
      </c>
      <c r="D25" s="52">
        <v>1.5</v>
      </c>
      <c r="E25" s="23">
        <v>1.5</v>
      </c>
    </row>
    <row r="26" spans="1:5">
      <c r="A26" s="99" t="s">
        <v>109</v>
      </c>
      <c r="B26" s="82" t="s">
        <v>89</v>
      </c>
      <c r="C26" s="82" t="s">
        <v>53</v>
      </c>
      <c r="D26" s="52">
        <v>1E-3</v>
      </c>
      <c r="E26" s="23">
        <v>1</v>
      </c>
    </row>
    <row r="27" spans="1:5">
      <c r="A27" s="100"/>
      <c r="B27" s="82" t="s">
        <v>90</v>
      </c>
      <c r="C27" s="82" t="s">
        <v>53</v>
      </c>
      <c r="D27" s="52">
        <v>1E-3</v>
      </c>
      <c r="E27" s="23">
        <v>1</v>
      </c>
    </row>
    <row r="28" spans="1:5">
      <c r="A28" s="100"/>
      <c r="B28" s="82" t="s">
        <v>91</v>
      </c>
      <c r="C28" s="82" t="s">
        <v>53</v>
      </c>
      <c r="D28" s="52">
        <v>1E-3</v>
      </c>
      <c r="E28" s="23">
        <v>1</v>
      </c>
    </row>
    <row r="29" spans="1:5">
      <c r="A29" s="100"/>
      <c r="B29" s="82" t="s">
        <v>92</v>
      </c>
      <c r="C29" s="82" t="s">
        <v>53</v>
      </c>
      <c r="D29" s="52">
        <v>1E-3</v>
      </c>
      <c r="E29" s="23">
        <v>1</v>
      </c>
    </row>
    <row r="30" spans="1:5">
      <c r="A30" s="100"/>
      <c r="B30" s="82" t="s">
        <v>93</v>
      </c>
      <c r="C30" s="82" t="s">
        <v>53</v>
      </c>
      <c r="D30" s="52">
        <v>1E-3</v>
      </c>
      <c r="E30" s="23">
        <v>1</v>
      </c>
    </row>
    <row r="31" spans="1:5">
      <c r="A31" s="100"/>
      <c r="B31" s="82" t="s">
        <v>94</v>
      </c>
      <c r="C31" s="82" t="s">
        <v>53</v>
      </c>
      <c r="D31" s="52">
        <v>1E-3</v>
      </c>
      <c r="E31" s="23">
        <v>1E-3</v>
      </c>
    </row>
    <row r="32" spans="1:5" ht="27">
      <c r="A32" s="100"/>
      <c r="B32" s="82" t="s">
        <v>95</v>
      </c>
      <c r="C32" s="82" t="s">
        <v>96</v>
      </c>
      <c r="D32" s="52">
        <v>2</v>
      </c>
      <c r="E32" s="23">
        <v>1</v>
      </c>
    </row>
    <row r="33" spans="1:5">
      <c r="A33" s="100"/>
      <c r="B33" s="82" t="s">
        <v>97</v>
      </c>
      <c r="C33" s="82" t="s">
        <v>30</v>
      </c>
      <c r="D33" s="52">
        <v>1E-3</v>
      </c>
      <c r="E33" s="23">
        <v>3.3</v>
      </c>
    </row>
    <row r="34" spans="1:5" ht="27">
      <c r="A34" s="99" t="s">
        <v>110</v>
      </c>
      <c r="B34" s="82" t="s">
        <v>98</v>
      </c>
      <c r="C34" s="82" t="s">
        <v>54</v>
      </c>
      <c r="D34" s="52">
        <v>1E-3</v>
      </c>
      <c r="E34" s="23">
        <v>1</v>
      </c>
    </row>
    <row r="35" spans="1:5">
      <c r="A35" s="101"/>
      <c r="B35" s="82" t="s">
        <v>99</v>
      </c>
      <c r="C35" s="82"/>
      <c r="D35" s="52">
        <v>1</v>
      </c>
      <c r="E35" s="23">
        <v>1E-3</v>
      </c>
    </row>
    <row r="36" spans="1:5">
      <c r="A36" s="101"/>
      <c r="B36" s="82" t="s">
        <v>100</v>
      </c>
      <c r="C36" s="82" t="s">
        <v>101</v>
      </c>
      <c r="D36" s="52"/>
      <c r="E36" s="23">
        <v>1E-3</v>
      </c>
    </row>
    <row r="37" spans="1:5">
      <c r="A37" s="101"/>
      <c r="B37" s="82" t="s">
        <v>102</v>
      </c>
      <c r="C37" s="82" t="s">
        <v>53</v>
      </c>
      <c r="D37" s="52">
        <v>1E-3</v>
      </c>
      <c r="E37" s="23">
        <v>1E-3</v>
      </c>
    </row>
    <row r="38" spans="1:5">
      <c r="A38" s="101"/>
      <c r="B38" s="82" t="s">
        <v>103</v>
      </c>
      <c r="C38" s="82" t="s">
        <v>53</v>
      </c>
      <c r="D38" s="52">
        <v>1E-3</v>
      </c>
      <c r="E38" s="23">
        <v>1E-3</v>
      </c>
    </row>
    <row r="39" spans="1:5">
      <c r="A39" s="102"/>
      <c r="B39" s="82" t="s">
        <v>104</v>
      </c>
      <c r="C39" s="82" t="s">
        <v>54</v>
      </c>
      <c r="D39" s="52">
        <v>1E-3</v>
      </c>
      <c r="E39" s="23">
        <v>1</v>
      </c>
    </row>
    <row r="40" spans="1:5" ht="13.5" customHeight="1">
      <c r="A40" s="97" t="s">
        <v>111</v>
      </c>
      <c r="B40" s="4"/>
      <c r="C40" s="4"/>
      <c r="D40" s="69"/>
      <c r="E40" s="66"/>
    </row>
    <row r="41" spans="1:5">
      <c r="A41" s="97"/>
      <c r="B41" s="4"/>
      <c r="C41" s="4"/>
      <c r="D41" s="69"/>
      <c r="E41" s="66"/>
    </row>
    <row r="42" spans="1:5">
      <c r="B42" s="2"/>
      <c r="C42" s="1"/>
    </row>
    <row r="43" spans="1:5">
      <c r="B43" s="2"/>
      <c r="C43" s="1"/>
    </row>
    <row r="44" spans="1:5">
      <c r="B44" s="2"/>
      <c r="C44" s="1"/>
    </row>
    <row r="45" spans="1:5">
      <c r="B45" s="2"/>
      <c r="C45" s="1"/>
    </row>
  </sheetData>
  <mergeCells count="10">
    <mergeCell ref="A4:A6"/>
    <mergeCell ref="A7:A12"/>
    <mergeCell ref="A1:M1"/>
    <mergeCell ref="A2:B2"/>
    <mergeCell ref="C2:D2"/>
    <mergeCell ref="A40:A41"/>
    <mergeCell ref="A20:A25"/>
    <mergeCell ref="A26:A33"/>
    <mergeCell ref="A34:A39"/>
    <mergeCell ref="A13:A19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45"/>
  <sheetViews>
    <sheetView workbookViewId="0">
      <selection activeCell="A2" sqref="A2:XFD2"/>
    </sheetView>
  </sheetViews>
  <sheetFormatPr defaultRowHeight="13.5"/>
  <cols>
    <col min="1" max="1" width="15" bestFit="1" customWidth="1"/>
    <col min="2" max="2" width="66.25" customWidth="1"/>
    <col min="3" max="3" width="22.75" customWidth="1"/>
    <col min="4" max="4" width="20.125" customWidth="1"/>
    <col min="7" max="7" width="11.875" customWidth="1"/>
    <col min="11" max="11" width="9" style="54"/>
  </cols>
  <sheetData>
    <row r="1" spans="1:15" s="81" customFormat="1" ht="25.5">
      <c r="A1" s="98" t="s">
        <v>46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5" s="8" customFormat="1" ht="18.75" customHeight="1">
      <c r="A2" s="105" t="s">
        <v>47</v>
      </c>
      <c r="B2" s="105"/>
      <c r="C2" s="103" t="s">
        <v>51</v>
      </c>
      <c r="D2" s="104"/>
    </row>
    <row r="3" spans="1:15">
      <c r="A3" s="3" t="s">
        <v>48</v>
      </c>
      <c r="B3" s="3" t="s">
        <v>49</v>
      </c>
      <c r="C3" s="3" t="s">
        <v>50</v>
      </c>
      <c r="D3" s="81" t="s">
        <v>132</v>
      </c>
      <c r="E3" s="81" t="s">
        <v>133</v>
      </c>
      <c r="F3" s="81" t="s">
        <v>134</v>
      </c>
      <c r="G3" s="81" t="s">
        <v>135</v>
      </c>
      <c r="H3" s="81" t="s">
        <v>136</v>
      </c>
      <c r="I3" s="81" t="s">
        <v>137</v>
      </c>
      <c r="J3" s="81" t="s">
        <v>138</v>
      </c>
      <c r="K3" s="81" t="s">
        <v>139</v>
      </c>
      <c r="L3" s="81" t="s">
        <v>140</v>
      </c>
      <c r="M3" s="81" t="s">
        <v>141</v>
      </c>
      <c r="N3" s="81" t="s">
        <v>142</v>
      </c>
    </row>
    <row r="4" spans="1:15">
      <c r="A4" s="99" t="s">
        <v>106</v>
      </c>
      <c r="B4" s="82" t="s">
        <v>58</v>
      </c>
      <c r="C4" s="83" t="s">
        <v>68</v>
      </c>
      <c r="D4" s="17">
        <v>1E-3</v>
      </c>
      <c r="E4" s="17">
        <v>1E-3</v>
      </c>
      <c r="F4" s="17">
        <v>1E-3</v>
      </c>
      <c r="G4" s="17">
        <v>1</v>
      </c>
      <c r="H4" s="17">
        <v>3</v>
      </c>
      <c r="I4" s="17">
        <v>1E-3</v>
      </c>
      <c r="J4" s="17">
        <v>1E-3</v>
      </c>
      <c r="K4" s="52">
        <v>0</v>
      </c>
      <c r="L4" s="17">
        <v>1E-3</v>
      </c>
      <c r="M4" s="17">
        <v>1E-3</v>
      </c>
      <c r="N4" s="17">
        <v>1E-3</v>
      </c>
    </row>
    <row r="5" spans="1:15">
      <c r="A5" s="101"/>
      <c r="B5" s="82" t="s">
        <v>59</v>
      </c>
      <c r="C5" s="84" t="s">
        <v>68</v>
      </c>
      <c r="D5" s="17">
        <v>1E-3</v>
      </c>
      <c r="E5" s="17">
        <v>1E-3</v>
      </c>
      <c r="F5" s="17">
        <v>1E-3</v>
      </c>
      <c r="G5" s="17">
        <v>1E-3</v>
      </c>
      <c r="H5" s="17">
        <v>1E-3</v>
      </c>
      <c r="I5" s="17">
        <v>1</v>
      </c>
      <c r="J5" s="17">
        <v>1E-3</v>
      </c>
      <c r="K5" s="52">
        <v>2</v>
      </c>
      <c r="L5" s="32">
        <v>1E-3</v>
      </c>
      <c r="M5" s="17">
        <v>1</v>
      </c>
      <c r="N5" s="17">
        <v>1E-3</v>
      </c>
    </row>
    <row r="6" spans="1:15" ht="27">
      <c r="A6" s="102"/>
      <c r="B6" s="82" t="s">
        <v>60</v>
      </c>
      <c r="C6" s="82" t="s">
        <v>52</v>
      </c>
      <c r="D6" s="27">
        <v>3</v>
      </c>
      <c r="E6" s="17">
        <v>1</v>
      </c>
      <c r="F6" s="17">
        <v>1</v>
      </c>
      <c r="G6" s="17">
        <v>3</v>
      </c>
      <c r="H6" s="17">
        <v>3</v>
      </c>
      <c r="I6" s="17">
        <v>1</v>
      </c>
      <c r="J6" s="17">
        <v>2</v>
      </c>
      <c r="K6" s="52">
        <v>1</v>
      </c>
      <c r="L6" s="17">
        <v>2</v>
      </c>
      <c r="M6" s="17">
        <v>2</v>
      </c>
      <c r="N6" s="17">
        <v>1</v>
      </c>
    </row>
    <row r="7" spans="1:15" ht="13.5" customHeight="1">
      <c r="A7" s="99" t="s">
        <v>105</v>
      </c>
      <c r="B7" s="82" t="s">
        <v>61</v>
      </c>
      <c r="C7" s="82" t="s">
        <v>53</v>
      </c>
      <c r="D7" s="17" t="s">
        <v>5</v>
      </c>
      <c r="E7" s="17">
        <v>1</v>
      </c>
      <c r="F7" s="17">
        <v>1E-3</v>
      </c>
      <c r="G7" s="17">
        <v>1</v>
      </c>
      <c r="H7" s="17">
        <v>1</v>
      </c>
      <c r="I7" s="17">
        <v>1</v>
      </c>
      <c r="J7" s="17">
        <v>1</v>
      </c>
      <c r="K7" s="52">
        <v>1</v>
      </c>
      <c r="L7" s="17">
        <v>1E-3</v>
      </c>
      <c r="M7" s="17">
        <v>1</v>
      </c>
      <c r="N7" s="17">
        <v>1E-3</v>
      </c>
    </row>
    <row r="8" spans="1:15">
      <c r="A8" s="101"/>
      <c r="B8" s="82" t="s">
        <v>62</v>
      </c>
      <c r="C8" s="82" t="s">
        <v>55</v>
      </c>
      <c r="D8" s="17">
        <v>20</v>
      </c>
      <c r="E8" s="17">
        <v>20</v>
      </c>
      <c r="F8" s="17">
        <v>1E-3</v>
      </c>
      <c r="G8" s="17">
        <v>2</v>
      </c>
      <c r="H8" s="17">
        <v>2</v>
      </c>
      <c r="I8" s="17">
        <v>1E-3</v>
      </c>
      <c r="J8" s="17">
        <v>2</v>
      </c>
      <c r="K8" s="52">
        <v>1E-3</v>
      </c>
      <c r="L8" s="17">
        <v>1E-3</v>
      </c>
      <c r="M8" s="17">
        <v>20</v>
      </c>
      <c r="N8" s="17">
        <v>0.2</v>
      </c>
    </row>
    <row r="9" spans="1:15" ht="14.25" customHeight="1">
      <c r="A9" s="101"/>
      <c r="B9" s="82" t="s">
        <v>63</v>
      </c>
      <c r="C9" s="82" t="s">
        <v>56</v>
      </c>
      <c r="D9" s="17">
        <v>7</v>
      </c>
      <c r="E9" s="17">
        <v>7</v>
      </c>
      <c r="F9" s="17">
        <v>1</v>
      </c>
      <c r="G9" s="17">
        <v>2</v>
      </c>
      <c r="H9" s="17">
        <v>1</v>
      </c>
      <c r="I9" s="17">
        <v>2</v>
      </c>
      <c r="J9" s="17">
        <v>1</v>
      </c>
      <c r="K9" s="52">
        <v>1</v>
      </c>
      <c r="L9" s="33">
        <v>1</v>
      </c>
      <c r="M9" s="17">
        <v>4</v>
      </c>
      <c r="N9" s="17">
        <v>1</v>
      </c>
    </row>
    <row r="10" spans="1:15">
      <c r="A10" s="101"/>
      <c r="B10" s="82" t="s">
        <v>64</v>
      </c>
      <c r="C10" s="82" t="s">
        <v>57</v>
      </c>
      <c r="D10" s="17">
        <v>1</v>
      </c>
      <c r="E10" s="17">
        <v>68</v>
      </c>
      <c r="F10" s="17">
        <v>1</v>
      </c>
      <c r="G10" s="17">
        <v>1</v>
      </c>
      <c r="H10" s="17">
        <v>5</v>
      </c>
      <c r="I10" s="17">
        <v>1</v>
      </c>
      <c r="J10" s="17">
        <v>3</v>
      </c>
      <c r="K10" s="52">
        <v>1</v>
      </c>
      <c r="L10" s="17">
        <v>1</v>
      </c>
      <c r="M10" s="17">
        <v>1</v>
      </c>
      <c r="N10" s="17">
        <v>1</v>
      </c>
    </row>
    <row r="11" spans="1:15">
      <c r="A11" s="101"/>
      <c r="B11" s="82" t="s">
        <v>65</v>
      </c>
      <c r="C11" s="82" t="s">
        <v>82</v>
      </c>
      <c r="D11" s="17">
        <v>1</v>
      </c>
      <c r="E11" s="17">
        <v>2</v>
      </c>
      <c r="F11" s="17">
        <v>0.5</v>
      </c>
      <c r="G11" s="17">
        <v>5</v>
      </c>
      <c r="H11" s="17">
        <v>1</v>
      </c>
      <c r="I11" s="17">
        <v>0.3</v>
      </c>
      <c r="J11" s="17">
        <v>1</v>
      </c>
      <c r="K11" s="52">
        <v>5</v>
      </c>
      <c r="L11" s="17">
        <v>1E-3</v>
      </c>
      <c r="M11" s="17">
        <v>2</v>
      </c>
      <c r="N11" s="14">
        <v>1</v>
      </c>
    </row>
    <row r="12" spans="1:15">
      <c r="A12" s="102"/>
      <c r="B12" s="82" t="s">
        <v>67</v>
      </c>
      <c r="C12" s="82" t="s">
        <v>66</v>
      </c>
      <c r="D12" s="17">
        <v>17.98</v>
      </c>
      <c r="E12" s="17">
        <v>15.28</v>
      </c>
      <c r="F12" s="29">
        <v>22.22</v>
      </c>
      <c r="G12" s="52">
        <v>17.54</v>
      </c>
      <c r="H12" s="30">
        <v>34.549999999999997</v>
      </c>
      <c r="I12" s="29">
        <v>4.0999999999999996</v>
      </c>
      <c r="J12" s="31">
        <v>38.58</v>
      </c>
      <c r="K12" s="52">
        <v>17.54</v>
      </c>
      <c r="L12" s="29">
        <v>7.58</v>
      </c>
      <c r="M12" s="52">
        <v>17.54</v>
      </c>
      <c r="N12" s="70">
        <v>17.54</v>
      </c>
      <c r="O12">
        <f>AVERAGE(D12:L12)</f>
        <v>19.485555555555557</v>
      </c>
    </row>
    <row r="13" spans="1:15" ht="13.5" customHeight="1">
      <c r="A13" s="99" t="s">
        <v>107</v>
      </c>
      <c r="B13" s="82" t="s">
        <v>69</v>
      </c>
      <c r="C13" s="82" t="s">
        <v>30</v>
      </c>
      <c r="D13" s="17">
        <v>92</v>
      </c>
      <c r="E13" s="17">
        <v>83</v>
      </c>
      <c r="F13" s="29">
        <v>95</v>
      </c>
      <c r="G13" s="17">
        <v>83</v>
      </c>
      <c r="H13" s="30">
        <v>89</v>
      </c>
      <c r="I13" s="29">
        <v>63</v>
      </c>
      <c r="J13" s="31">
        <v>94</v>
      </c>
      <c r="K13" s="52">
        <v>94</v>
      </c>
      <c r="L13" s="29">
        <v>75</v>
      </c>
      <c r="M13" s="17">
        <v>68</v>
      </c>
      <c r="N13" s="29">
        <v>83</v>
      </c>
    </row>
    <row r="14" spans="1:15" ht="13.5" customHeight="1">
      <c r="A14" s="100"/>
      <c r="B14" s="82" t="s">
        <v>70</v>
      </c>
      <c r="C14" s="82" t="s">
        <v>71</v>
      </c>
      <c r="D14" s="17">
        <v>5</v>
      </c>
      <c r="E14" s="17">
        <v>4.9000000000000004</v>
      </c>
      <c r="F14" s="29">
        <v>1.3</v>
      </c>
      <c r="G14" s="17">
        <v>4.7</v>
      </c>
      <c r="H14" s="30">
        <v>3.8</v>
      </c>
      <c r="I14" s="29">
        <v>4.7</v>
      </c>
      <c r="J14" s="31">
        <v>2.4</v>
      </c>
      <c r="K14" s="52">
        <v>1.9</v>
      </c>
      <c r="L14" s="29">
        <v>10.6</v>
      </c>
      <c r="M14" s="17">
        <v>4.9000000000000004</v>
      </c>
      <c r="N14" s="29">
        <v>7.9</v>
      </c>
    </row>
    <row r="15" spans="1:15" ht="13.5" customHeight="1">
      <c r="A15" s="100"/>
      <c r="B15" s="82" t="s">
        <v>73</v>
      </c>
      <c r="C15" s="82" t="s">
        <v>30</v>
      </c>
      <c r="D15" s="17">
        <v>2.4340070133663794E-2</v>
      </c>
      <c r="E15" s="17">
        <v>2.4564602614098957E-2</v>
      </c>
      <c r="F15" s="29">
        <v>4.729388407526001E-3</v>
      </c>
      <c r="G15" s="17">
        <v>2.670297089522905E-2</v>
      </c>
      <c r="H15" s="30">
        <v>1.5714060084709495E-2</v>
      </c>
      <c r="I15" s="29">
        <v>1.8477961176234028E-2</v>
      </c>
      <c r="J15" s="31">
        <v>4.1935422391953091E-3</v>
      </c>
      <c r="K15" s="52">
        <v>2.5000000000000001E-2</v>
      </c>
      <c r="L15" s="29">
        <v>3.83039378578151E-2</v>
      </c>
      <c r="M15" s="17">
        <v>2.5470427251140709E-2</v>
      </c>
      <c r="N15" s="29">
        <v>3.2409249160085453E-2</v>
      </c>
    </row>
    <row r="16" spans="1:15" ht="13.5" customHeight="1">
      <c r="A16" s="100"/>
      <c r="B16" s="82" t="s">
        <v>72</v>
      </c>
      <c r="C16" s="82" t="s">
        <v>30</v>
      </c>
      <c r="D16" s="17">
        <f>(1-D15)*100</f>
        <v>97.565992986633617</v>
      </c>
      <c r="E16" s="17">
        <f t="shared" ref="E16:N16" si="0">(1-E15)*100</f>
        <v>97.543539738590098</v>
      </c>
      <c r="F16" s="17">
        <f t="shared" si="0"/>
        <v>99.527061159247395</v>
      </c>
      <c r="G16" s="17">
        <f t="shared" si="0"/>
        <v>97.329702910477096</v>
      </c>
      <c r="H16" s="17">
        <f t="shared" si="0"/>
        <v>98.428593991529041</v>
      </c>
      <c r="I16" s="17">
        <f t="shared" si="0"/>
        <v>98.152203882376597</v>
      </c>
      <c r="J16" s="17">
        <f t="shared" si="0"/>
        <v>99.580645776080473</v>
      </c>
      <c r="K16" s="52">
        <v>97.5</v>
      </c>
      <c r="L16" s="17">
        <f t="shared" si="0"/>
        <v>96.16960621421849</v>
      </c>
      <c r="M16" s="17">
        <f t="shared" si="0"/>
        <v>97.452957274885932</v>
      </c>
      <c r="N16" s="17">
        <f t="shared" si="0"/>
        <v>96.759075083991448</v>
      </c>
    </row>
    <row r="17" spans="1:14" s="54" customFormat="1" ht="13.5" customHeight="1">
      <c r="A17" s="100"/>
      <c r="B17" s="23" t="s">
        <v>74</v>
      </c>
      <c r="C17" s="23" t="s">
        <v>75</v>
      </c>
      <c r="D17" s="52">
        <v>13.6</v>
      </c>
      <c r="E17" s="52">
        <v>1E-3</v>
      </c>
      <c r="F17" s="52">
        <v>10</v>
      </c>
      <c r="G17" s="52">
        <v>7</v>
      </c>
      <c r="H17" s="52">
        <v>3</v>
      </c>
      <c r="I17" s="52">
        <v>0.3</v>
      </c>
      <c r="J17" s="52">
        <v>6</v>
      </c>
      <c r="K17" s="52">
        <v>167</v>
      </c>
      <c r="L17" s="52">
        <v>18</v>
      </c>
      <c r="M17" s="52">
        <v>1</v>
      </c>
      <c r="N17" s="52">
        <v>10</v>
      </c>
    </row>
    <row r="18" spans="1:14">
      <c r="A18" s="100"/>
      <c r="B18" s="82" t="s">
        <v>76</v>
      </c>
      <c r="C18" s="82" t="s">
        <v>77</v>
      </c>
      <c r="D18" s="17" t="s">
        <v>6</v>
      </c>
      <c r="E18" s="17">
        <v>1</v>
      </c>
      <c r="F18" s="17">
        <v>1E-3</v>
      </c>
      <c r="G18" s="50">
        <v>1</v>
      </c>
      <c r="H18" s="17">
        <v>1</v>
      </c>
      <c r="I18" s="50">
        <v>1</v>
      </c>
      <c r="J18" s="17">
        <v>1</v>
      </c>
      <c r="K18" s="52">
        <v>0.99</v>
      </c>
      <c r="L18" s="32">
        <v>1</v>
      </c>
      <c r="M18" s="17">
        <v>1</v>
      </c>
      <c r="N18" s="50">
        <v>1</v>
      </c>
    </row>
    <row r="19" spans="1:14">
      <c r="A19" s="106"/>
      <c r="B19" s="82" t="s">
        <v>78</v>
      </c>
      <c r="C19" s="82" t="s">
        <v>79</v>
      </c>
      <c r="D19" s="17" t="s">
        <v>4</v>
      </c>
      <c r="E19" s="17" t="s">
        <v>4</v>
      </c>
      <c r="F19" s="17" t="s">
        <v>4</v>
      </c>
      <c r="G19" s="17" t="s">
        <v>4</v>
      </c>
      <c r="H19" s="17" t="s">
        <v>4</v>
      </c>
      <c r="I19" s="17" t="s">
        <v>16</v>
      </c>
      <c r="J19" s="17" t="s">
        <v>17</v>
      </c>
      <c r="K19" s="52">
        <v>53565</v>
      </c>
      <c r="L19" s="17">
        <v>7741</v>
      </c>
      <c r="M19" s="17" t="s">
        <v>4</v>
      </c>
      <c r="N19" s="17" t="s">
        <v>4</v>
      </c>
    </row>
    <row r="20" spans="1:14" ht="27">
      <c r="A20" s="99" t="s">
        <v>108</v>
      </c>
      <c r="B20" s="82" t="s">
        <v>83</v>
      </c>
      <c r="C20" s="82" t="s">
        <v>81</v>
      </c>
      <c r="D20" s="17">
        <v>10011</v>
      </c>
      <c r="E20" s="17">
        <v>0.9819</v>
      </c>
      <c r="F20" s="17" t="s">
        <v>8</v>
      </c>
      <c r="G20" s="17">
        <v>2000</v>
      </c>
      <c r="H20" s="17" t="s">
        <v>12</v>
      </c>
      <c r="I20" s="17">
        <v>0.48799999999999999</v>
      </c>
      <c r="J20" s="17" t="s">
        <v>18</v>
      </c>
      <c r="K20" s="52">
        <v>1.1000000000000001</v>
      </c>
      <c r="L20" s="17">
        <v>1.32</v>
      </c>
      <c r="M20" s="17">
        <v>0.37</v>
      </c>
      <c r="N20" s="17">
        <v>8.5000000000000006E-2</v>
      </c>
    </row>
    <row r="21" spans="1:14" ht="27">
      <c r="A21" s="101"/>
      <c r="B21" s="82" t="s">
        <v>84</v>
      </c>
      <c r="C21" s="82" t="s">
        <v>80</v>
      </c>
      <c r="D21" s="17">
        <v>5745</v>
      </c>
      <c r="E21" s="17">
        <v>0.58689999999999998</v>
      </c>
      <c r="F21" s="17" t="s">
        <v>9</v>
      </c>
      <c r="G21" s="17">
        <v>1800</v>
      </c>
      <c r="H21" s="17" t="s">
        <v>13</v>
      </c>
      <c r="I21" s="17">
        <v>0.191</v>
      </c>
      <c r="J21" s="17" t="s">
        <v>19</v>
      </c>
      <c r="K21" s="52">
        <v>0.24</v>
      </c>
      <c r="L21" s="17">
        <v>0.86</v>
      </c>
      <c r="M21" s="17">
        <v>0.28999999999999998</v>
      </c>
      <c r="N21" s="17">
        <v>7.4999999999999997E-2</v>
      </c>
    </row>
    <row r="22" spans="1:14" ht="27">
      <c r="A22" s="101"/>
      <c r="B22" s="82" t="s">
        <v>85</v>
      </c>
      <c r="C22" s="82" t="s">
        <v>80</v>
      </c>
      <c r="D22" s="17">
        <v>378</v>
      </c>
      <c r="E22" s="17">
        <v>0.39500000000000002</v>
      </c>
      <c r="F22" s="17" t="s">
        <v>10</v>
      </c>
      <c r="G22" s="17">
        <v>200</v>
      </c>
      <c r="H22" s="17" t="s">
        <v>14</v>
      </c>
      <c r="I22" s="17">
        <v>0.06</v>
      </c>
      <c r="J22" s="17" t="s">
        <v>20</v>
      </c>
      <c r="K22" s="52">
        <v>0.19</v>
      </c>
      <c r="L22" s="17">
        <v>0.46</v>
      </c>
      <c r="M22" s="17">
        <v>0.08</v>
      </c>
      <c r="N22" s="17">
        <v>0.01</v>
      </c>
    </row>
    <row r="23" spans="1:14" ht="27">
      <c r="A23" s="101"/>
      <c r="B23" s="82" t="s">
        <v>88</v>
      </c>
      <c r="C23" s="82" t="s">
        <v>80</v>
      </c>
      <c r="D23" s="17">
        <v>3598</v>
      </c>
      <c r="E23" s="17">
        <v>0.88</v>
      </c>
      <c r="F23" s="17" t="s">
        <v>11</v>
      </c>
      <c r="G23" s="17">
        <v>1580</v>
      </c>
      <c r="H23" s="17" t="s">
        <v>15</v>
      </c>
      <c r="I23" s="17">
        <v>0.17199999999999999</v>
      </c>
      <c r="J23" s="17" t="s">
        <v>21</v>
      </c>
      <c r="K23" s="52">
        <v>0.73</v>
      </c>
      <c r="L23" s="17">
        <v>0.47</v>
      </c>
      <c r="M23" s="17">
        <v>0.185</v>
      </c>
      <c r="N23" s="17">
        <v>5.1999999999999998E-2</v>
      </c>
    </row>
    <row r="24" spans="1:14">
      <c r="A24" s="101"/>
      <c r="B24" s="82" t="s">
        <v>86</v>
      </c>
      <c r="C24" s="82" t="s">
        <v>0</v>
      </c>
      <c r="D24" s="18">
        <v>0.63</v>
      </c>
      <c r="E24" s="17">
        <v>90</v>
      </c>
      <c r="F24" s="17">
        <v>60</v>
      </c>
      <c r="G24" s="18">
        <v>0.79</v>
      </c>
      <c r="H24" s="17">
        <v>61</v>
      </c>
      <c r="I24" s="17">
        <v>90</v>
      </c>
      <c r="J24" s="17">
        <v>61</v>
      </c>
      <c r="K24" s="71">
        <v>0.67</v>
      </c>
      <c r="L24" s="17">
        <v>55</v>
      </c>
      <c r="M24" s="17">
        <v>50</v>
      </c>
      <c r="N24" s="18">
        <v>0.61</v>
      </c>
    </row>
    <row r="25" spans="1:14">
      <c r="A25" s="102"/>
      <c r="B25" s="82" t="s">
        <v>87</v>
      </c>
      <c r="C25" s="82" t="s">
        <v>82</v>
      </c>
      <c r="D25" s="17">
        <v>0.47</v>
      </c>
      <c r="E25" s="17">
        <v>1.6</v>
      </c>
      <c r="F25" s="17">
        <v>2.1</v>
      </c>
      <c r="G25" s="17">
        <v>1</v>
      </c>
      <c r="H25" s="17">
        <v>2.2000000000000002</v>
      </c>
      <c r="I25" s="17">
        <v>1.6</v>
      </c>
      <c r="J25" s="17">
        <v>2.2000000000000002</v>
      </c>
      <c r="K25" s="52">
        <v>4.0999999999999996</v>
      </c>
      <c r="L25" s="17">
        <v>1.6</v>
      </c>
      <c r="M25" s="17">
        <v>1.6</v>
      </c>
      <c r="N25" s="17">
        <v>0.5</v>
      </c>
    </row>
    <row r="26" spans="1:14">
      <c r="A26" s="99" t="s">
        <v>109</v>
      </c>
      <c r="B26" s="82" t="s">
        <v>89</v>
      </c>
      <c r="C26" s="82" t="s">
        <v>53</v>
      </c>
      <c r="D26" s="17">
        <v>1</v>
      </c>
      <c r="E26" s="17">
        <v>1</v>
      </c>
      <c r="F26" s="17">
        <v>1</v>
      </c>
      <c r="G26" s="17">
        <v>1</v>
      </c>
      <c r="H26" s="17">
        <v>1</v>
      </c>
      <c r="I26" s="17">
        <v>1E-3</v>
      </c>
      <c r="J26" s="17">
        <v>1</v>
      </c>
      <c r="K26" s="52">
        <v>1</v>
      </c>
      <c r="L26" s="17">
        <v>1E-3</v>
      </c>
      <c r="M26" s="17">
        <v>1</v>
      </c>
      <c r="N26" s="17">
        <v>1</v>
      </c>
    </row>
    <row r="27" spans="1:14">
      <c r="A27" s="100"/>
      <c r="B27" s="82" t="s">
        <v>90</v>
      </c>
      <c r="C27" s="82" t="s">
        <v>53</v>
      </c>
      <c r="D27" s="17">
        <v>1</v>
      </c>
      <c r="E27" s="17">
        <v>1</v>
      </c>
      <c r="F27" s="17">
        <v>1</v>
      </c>
      <c r="G27" s="17">
        <v>1</v>
      </c>
      <c r="H27" s="17">
        <v>1</v>
      </c>
      <c r="I27" s="17">
        <v>1</v>
      </c>
      <c r="J27" s="17">
        <v>1</v>
      </c>
      <c r="K27" s="52">
        <v>1</v>
      </c>
      <c r="L27" s="17">
        <v>1E-3</v>
      </c>
      <c r="M27" s="17">
        <v>1</v>
      </c>
      <c r="N27" s="17">
        <v>1</v>
      </c>
    </row>
    <row r="28" spans="1:14">
      <c r="A28" s="100"/>
      <c r="B28" s="82" t="s">
        <v>91</v>
      </c>
      <c r="C28" s="82" t="s">
        <v>53</v>
      </c>
      <c r="D28" s="17">
        <v>1</v>
      </c>
      <c r="E28" s="17">
        <v>1</v>
      </c>
      <c r="F28" s="17">
        <v>1</v>
      </c>
      <c r="G28" s="17">
        <v>1</v>
      </c>
      <c r="H28" s="17">
        <v>1</v>
      </c>
      <c r="I28" s="17">
        <v>1</v>
      </c>
      <c r="J28" s="17">
        <v>1</v>
      </c>
      <c r="K28" s="52">
        <v>1</v>
      </c>
      <c r="L28" s="17">
        <v>1E-3</v>
      </c>
      <c r="M28" s="17">
        <v>1</v>
      </c>
      <c r="N28" s="17">
        <v>1</v>
      </c>
    </row>
    <row r="29" spans="1:14">
      <c r="A29" s="100"/>
      <c r="B29" s="82" t="s">
        <v>92</v>
      </c>
      <c r="C29" s="82" t="s">
        <v>53</v>
      </c>
      <c r="D29" s="17">
        <v>1</v>
      </c>
      <c r="E29" s="17">
        <v>1</v>
      </c>
      <c r="F29" s="17">
        <v>1</v>
      </c>
      <c r="G29" s="17">
        <v>1</v>
      </c>
      <c r="H29" s="17">
        <v>1</v>
      </c>
      <c r="I29" s="17">
        <v>1</v>
      </c>
      <c r="J29" s="17">
        <v>1</v>
      </c>
      <c r="K29" s="52">
        <v>1</v>
      </c>
      <c r="L29" s="17">
        <v>1E-3</v>
      </c>
      <c r="M29" s="17">
        <v>1</v>
      </c>
      <c r="N29" s="17">
        <v>1</v>
      </c>
    </row>
    <row r="30" spans="1:14">
      <c r="A30" s="100"/>
      <c r="B30" s="82" t="s">
        <v>93</v>
      </c>
      <c r="C30" s="82" t="s">
        <v>53</v>
      </c>
      <c r="D30" s="17">
        <v>1</v>
      </c>
      <c r="E30" s="17">
        <v>1</v>
      </c>
      <c r="F30" s="17">
        <v>1</v>
      </c>
      <c r="G30" s="17">
        <v>1</v>
      </c>
      <c r="H30" s="17">
        <v>1</v>
      </c>
      <c r="I30" s="17">
        <v>1</v>
      </c>
      <c r="J30" s="17">
        <v>1</v>
      </c>
      <c r="K30" s="52">
        <v>1</v>
      </c>
      <c r="L30" s="17">
        <v>1E-3</v>
      </c>
      <c r="M30" s="17">
        <v>1</v>
      </c>
      <c r="N30" s="17">
        <v>1</v>
      </c>
    </row>
    <row r="31" spans="1:14">
      <c r="A31" s="100"/>
      <c r="B31" s="82" t="s">
        <v>94</v>
      </c>
      <c r="C31" s="82" t="s">
        <v>53</v>
      </c>
      <c r="D31" s="27">
        <v>1E-3</v>
      </c>
      <c r="E31" s="17">
        <v>1</v>
      </c>
      <c r="F31" s="17">
        <v>1E-3</v>
      </c>
      <c r="G31" s="17">
        <v>1E-3</v>
      </c>
      <c r="H31" s="17">
        <v>1E-3</v>
      </c>
      <c r="I31" s="17">
        <v>1E-3</v>
      </c>
      <c r="J31" s="17">
        <v>1E-3</v>
      </c>
      <c r="K31" s="52">
        <v>1E-3</v>
      </c>
      <c r="L31" s="17">
        <v>1E-3</v>
      </c>
      <c r="M31" s="17">
        <v>1</v>
      </c>
      <c r="N31" s="17">
        <v>1E-3</v>
      </c>
    </row>
    <row r="32" spans="1:14" ht="27">
      <c r="A32" s="100"/>
      <c r="B32" s="82" t="s">
        <v>95</v>
      </c>
      <c r="C32" s="82" t="s">
        <v>96</v>
      </c>
      <c r="D32" s="28">
        <v>1</v>
      </c>
      <c r="E32" s="17">
        <v>2</v>
      </c>
      <c r="F32" s="17">
        <v>1E-3</v>
      </c>
      <c r="G32" s="17">
        <v>1E-3</v>
      </c>
      <c r="H32" s="17">
        <v>1E-3</v>
      </c>
      <c r="I32" s="17">
        <v>1</v>
      </c>
      <c r="J32" s="17">
        <v>1</v>
      </c>
      <c r="K32" s="52">
        <v>0</v>
      </c>
      <c r="L32" s="17">
        <v>1E-3</v>
      </c>
      <c r="M32" s="17">
        <v>2</v>
      </c>
      <c r="N32" s="17">
        <v>1E-3</v>
      </c>
    </row>
    <row r="33" spans="1:14">
      <c r="A33" s="100"/>
      <c r="B33" s="82" t="s">
        <v>97</v>
      </c>
      <c r="C33" s="82" t="s">
        <v>30</v>
      </c>
      <c r="D33" s="17">
        <v>1.7</v>
      </c>
      <c r="E33" s="17">
        <v>1.5</v>
      </c>
      <c r="F33" s="17">
        <v>1</v>
      </c>
      <c r="G33" s="56">
        <v>7.9</v>
      </c>
      <c r="H33" s="17">
        <v>1.3</v>
      </c>
      <c r="I33" s="50">
        <v>1</v>
      </c>
      <c r="J33" s="17">
        <v>2</v>
      </c>
      <c r="K33" s="52">
        <v>2</v>
      </c>
      <c r="L33" s="17">
        <v>0.85</v>
      </c>
      <c r="M33" s="17">
        <v>1.35</v>
      </c>
      <c r="N33" s="17">
        <v>0.35</v>
      </c>
    </row>
    <row r="34" spans="1:14" ht="27">
      <c r="A34" s="99" t="s">
        <v>110</v>
      </c>
      <c r="B34" s="82" t="s">
        <v>98</v>
      </c>
      <c r="C34" s="82" t="s">
        <v>54</v>
      </c>
      <c r="D34" s="17">
        <v>5</v>
      </c>
      <c r="E34" s="17">
        <v>8</v>
      </c>
      <c r="F34" s="16">
        <v>2</v>
      </c>
      <c r="G34" s="44">
        <v>80</v>
      </c>
      <c r="H34" s="17">
        <v>2</v>
      </c>
      <c r="I34" s="17">
        <v>2</v>
      </c>
      <c r="J34" s="17">
        <v>2</v>
      </c>
      <c r="K34" s="52">
        <v>1</v>
      </c>
      <c r="L34" s="17">
        <v>1</v>
      </c>
      <c r="M34" s="17">
        <v>4</v>
      </c>
      <c r="N34" s="49">
        <v>500</v>
      </c>
    </row>
    <row r="35" spans="1:14">
      <c r="A35" s="101"/>
      <c r="B35" s="82" t="s">
        <v>99</v>
      </c>
      <c r="C35" s="82"/>
      <c r="D35" s="17">
        <v>16</v>
      </c>
      <c r="E35" s="17">
        <v>11</v>
      </c>
      <c r="F35" s="17">
        <v>1</v>
      </c>
      <c r="G35" s="17">
        <v>2</v>
      </c>
      <c r="H35" s="17">
        <v>1</v>
      </c>
      <c r="I35" s="17">
        <v>1</v>
      </c>
      <c r="J35" s="17">
        <v>1</v>
      </c>
      <c r="K35" s="52">
        <v>1</v>
      </c>
      <c r="L35" s="17">
        <v>1E-3</v>
      </c>
      <c r="M35" s="17">
        <v>8</v>
      </c>
      <c r="N35" s="17">
        <v>1</v>
      </c>
    </row>
    <row r="36" spans="1:14">
      <c r="A36" s="101"/>
      <c r="B36" s="82" t="s">
        <v>100</v>
      </c>
      <c r="C36" s="82" t="s">
        <v>101</v>
      </c>
      <c r="D36" s="17">
        <v>1000</v>
      </c>
      <c r="E36" s="17">
        <v>600</v>
      </c>
      <c r="F36" s="17">
        <v>700</v>
      </c>
      <c r="G36" s="17">
        <v>300</v>
      </c>
      <c r="H36" s="17">
        <v>700</v>
      </c>
      <c r="I36" s="17">
        <v>200</v>
      </c>
      <c r="J36" s="17">
        <v>500</v>
      </c>
      <c r="K36" s="52">
        <v>50</v>
      </c>
      <c r="L36" s="17">
        <v>1E-3</v>
      </c>
      <c r="M36" s="17">
        <v>2000</v>
      </c>
      <c r="N36" s="17">
        <v>500</v>
      </c>
    </row>
    <row r="37" spans="1:14">
      <c r="A37" s="101"/>
      <c r="B37" s="82" t="s">
        <v>102</v>
      </c>
      <c r="C37" s="82" t="s">
        <v>53</v>
      </c>
      <c r="D37" s="17">
        <v>1</v>
      </c>
      <c r="E37" s="17">
        <v>1</v>
      </c>
      <c r="F37" s="17">
        <v>1E-3</v>
      </c>
      <c r="G37" s="17">
        <v>1E-3</v>
      </c>
      <c r="H37" s="17">
        <v>1E-3</v>
      </c>
      <c r="I37" s="17">
        <v>1</v>
      </c>
      <c r="J37" s="17">
        <v>1E-3</v>
      </c>
      <c r="K37" s="52">
        <v>0</v>
      </c>
      <c r="L37" s="17">
        <v>1</v>
      </c>
      <c r="M37" s="17">
        <v>1E-3</v>
      </c>
      <c r="N37" s="17">
        <v>1E-3</v>
      </c>
    </row>
    <row r="38" spans="1:14">
      <c r="A38" s="101"/>
      <c r="B38" s="82" t="s">
        <v>103</v>
      </c>
      <c r="C38" s="82" t="s">
        <v>53</v>
      </c>
      <c r="D38" s="17">
        <v>1</v>
      </c>
      <c r="E38" s="17">
        <v>1E-3</v>
      </c>
      <c r="F38" s="17">
        <v>1E-3</v>
      </c>
      <c r="G38" s="17">
        <v>1E-3</v>
      </c>
      <c r="H38" s="17">
        <v>1E-3</v>
      </c>
      <c r="I38" s="17">
        <v>1E-3</v>
      </c>
      <c r="J38" s="17">
        <v>1E-3</v>
      </c>
      <c r="K38" s="52">
        <v>0</v>
      </c>
      <c r="L38" s="17">
        <v>1E-3</v>
      </c>
      <c r="M38" s="17">
        <v>1E-3</v>
      </c>
      <c r="N38" s="17">
        <v>1E-3</v>
      </c>
    </row>
    <row r="39" spans="1:14">
      <c r="A39" s="102"/>
      <c r="B39" s="82" t="s">
        <v>104</v>
      </c>
      <c r="C39" s="82" t="s">
        <v>54</v>
      </c>
      <c r="D39" s="17" t="s">
        <v>7</v>
      </c>
      <c r="E39" s="17">
        <v>2</v>
      </c>
      <c r="F39" s="17">
        <v>2</v>
      </c>
      <c r="G39" s="17">
        <v>1E-3</v>
      </c>
      <c r="H39" s="17">
        <v>1</v>
      </c>
      <c r="I39" s="17">
        <v>2</v>
      </c>
      <c r="J39" s="17">
        <v>1</v>
      </c>
      <c r="K39" s="52">
        <v>1</v>
      </c>
      <c r="L39" s="17">
        <v>1</v>
      </c>
      <c r="M39" s="17">
        <v>4</v>
      </c>
      <c r="N39" s="17">
        <v>1</v>
      </c>
    </row>
    <row r="40" spans="1:14" ht="13.5" customHeight="1">
      <c r="A40" s="97" t="s">
        <v>111</v>
      </c>
      <c r="B40" s="4"/>
      <c r="C40" s="4"/>
      <c r="D40" s="19"/>
      <c r="E40" s="17"/>
      <c r="F40" s="19"/>
      <c r="G40" s="19"/>
      <c r="H40" s="19"/>
      <c r="I40" s="19"/>
      <c r="J40" s="19"/>
      <c r="K40" s="69"/>
      <c r="L40" s="19"/>
      <c r="M40" s="19"/>
      <c r="N40" s="19"/>
    </row>
    <row r="41" spans="1:14">
      <c r="A41" s="97"/>
      <c r="B41" s="4"/>
      <c r="C41" s="4"/>
      <c r="D41" s="19"/>
      <c r="E41" s="17"/>
      <c r="F41" s="19"/>
      <c r="G41" s="19"/>
      <c r="H41" s="19"/>
      <c r="I41" s="19"/>
      <c r="J41" s="19"/>
      <c r="K41" s="69"/>
      <c r="L41" s="19"/>
      <c r="M41" s="19"/>
      <c r="N41" s="19"/>
    </row>
    <row r="42" spans="1:14">
      <c r="B42" s="2"/>
      <c r="C42" s="1"/>
      <c r="D42" s="1"/>
    </row>
    <row r="43" spans="1:14">
      <c r="B43" s="2"/>
      <c r="C43" s="1"/>
      <c r="D43" s="1"/>
    </row>
    <row r="44" spans="1:14">
      <c r="B44" s="2"/>
      <c r="C44" s="1"/>
      <c r="D44" s="1"/>
    </row>
    <row r="45" spans="1:14">
      <c r="B45" s="2"/>
      <c r="C45" s="1"/>
      <c r="D45" s="1"/>
    </row>
  </sheetData>
  <mergeCells count="10">
    <mergeCell ref="A4:A6"/>
    <mergeCell ref="A1:L1"/>
    <mergeCell ref="A2:B2"/>
    <mergeCell ref="C2:D2"/>
    <mergeCell ref="A40:A41"/>
    <mergeCell ref="A7:A12"/>
    <mergeCell ref="A20:A25"/>
    <mergeCell ref="A13:A19"/>
    <mergeCell ref="A26:A33"/>
    <mergeCell ref="A34:A39"/>
  </mergeCells>
  <phoneticPr fontId="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45"/>
  <sheetViews>
    <sheetView workbookViewId="0">
      <selection activeCell="A2" sqref="A2:XFD2"/>
    </sheetView>
  </sheetViews>
  <sheetFormatPr defaultRowHeight="13.5"/>
  <cols>
    <col min="1" max="1" width="15" bestFit="1" customWidth="1"/>
    <col min="2" max="2" width="66.25" customWidth="1"/>
    <col min="3" max="3" width="22.75" customWidth="1"/>
    <col min="4" max="4" width="20.125" customWidth="1"/>
    <col min="5" max="5" width="12.125" customWidth="1"/>
  </cols>
  <sheetData>
    <row r="1" spans="1:13" s="81" customFormat="1" ht="39" customHeight="1">
      <c r="A1" s="98" t="s">
        <v>46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</row>
    <row r="2" spans="1:13" s="8" customFormat="1" ht="18.75" customHeight="1">
      <c r="A2" s="105" t="s">
        <v>47</v>
      </c>
      <c r="B2" s="105"/>
      <c r="C2" s="103" t="s">
        <v>51</v>
      </c>
      <c r="D2" s="104"/>
    </row>
    <row r="3" spans="1:13">
      <c r="A3" s="3" t="s">
        <v>48</v>
      </c>
      <c r="B3" s="3" t="s">
        <v>49</v>
      </c>
      <c r="C3" s="3" t="s">
        <v>50</v>
      </c>
      <c r="D3" s="81" t="s">
        <v>143</v>
      </c>
      <c r="E3" s="81" t="s">
        <v>144</v>
      </c>
      <c r="F3" s="81" t="s">
        <v>145</v>
      </c>
      <c r="G3" s="81" t="s">
        <v>146</v>
      </c>
      <c r="H3" s="81" t="s">
        <v>147</v>
      </c>
      <c r="I3" s="81" t="s">
        <v>148</v>
      </c>
      <c r="J3" s="81" t="s">
        <v>143</v>
      </c>
      <c r="K3" s="81" t="s">
        <v>149</v>
      </c>
    </row>
    <row r="4" spans="1:13">
      <c r="A4" s="99" t="s">
        <v>106</v>
      </c>
      <c r="B4" s="82" t="s">
        <v>58</v>
      </c>
      <c r="C4" s="83" t="s">
        <v>68</v>
      </c>
      <c r="D4" s="10">
        <v>1E-3</v>
      </c>
      <c r="E4" s="58">
        <v>1E-3</v>
      </c>
      <c r="F4" s="58">
        <v>1E-3</v>
      </c>
      <c r="G4" s="58">
        <v>1E-3</v>
      </c>
      <c r="H4" s="58">
        <v>1E-3</v>
      </c>
      <c r="I4" s="58">
        <v>1E-3</v>
      </c>
      <c r="J4" s="58">
        <v>1E-3</v>
      </c>
      <c r="K4" s="14">
        <v>1</v>
      </c>
    </row>
    <row r="5" spans="1:13">
      <c r="A5" s="101"/>
      <c r="B5" s="82" t="s">
        <v>59</v>
      </c>
      <c r="C5" s="84" t="s">
        <v>68</v>
      </c>
      <c r="D5" s="10">
        <v>1E-3</v>
      </c>
      <c r="E5" s="10">
        <v>1E-3</v>
      </c>
      <c r="F5" s="14">
        <v>5</v>
      </c>
      <c r="G5" s="14">
        <v>1E-3</v>
      </c>
      <c r="H5" s="10">
        <v>1E-3</v>
      </c>
      <c r="I5" s="14">
        <v>6</v>
      </c>
      <c r="J5" s="14">
        <v>2</v>
      </c>
      <c r="K5" s="14">
        <v>1E-3</v>
      </c>
    </row>
    <row r="6" spans="1:13" ht="27">
      <c r="A6" s="102"/>
      <c r="B6" s="82" t="s">
        <v>60</v>
      </c>
      <c r="C6" s="82" t="s">
        <v>52</v>
      </c>
      <c r="D6" s="10">
        <v>2</v>
      </c>
      <c r="E6" s="10">
        <v>1</v>
      </c>
      <c r="F6" s="14">
        <v>2</v>
      </c>
      <c r="G6" s="14">
        <v>1</v>
      </c>
      <c r="H6" s="16">
        <v>2</v>
      </c>
      <c r="I6" s="14">
        <v>1</v>
      </c>
      <c r="J6" s="14">
        <v>3</v>
      </c>
      <c r="K6" s="14">
        <v>1</v>
      </c>
    </row>
    <row r="7" spans="1:13" ht="13.5" customHeight="1">
      <c r="A7" s="99" t="s">
        <v>105</v>
      </c>
      <c r="B7" s="82" t="s">
        <v>61</v>
      </c>
      <c r="C7" s="82" t="s">
        <v>53</v>
      </c>
      <c r="D7" s="10">
        <v>1</v>
      </c>
      <c r="E7" s="10">
        <v>1</v>
      </c>
      <c r="F7" s="14">
        <v>1</v>
      </c>
      <c r="G7" s="14">
        <v>1</v>
      </c>
      <c r="H7" s="16">
        <v>1</v>
      </c>
      <c r="I7" s="14">
        <v>1</v>
      </c>
      <c r="J7" s="14">
        <v>1</v>
      </c>
      <c r="K7" s="14">
        <v>1</v>
      </c>
    </row>
    <row r="8" spans="1:13">
      <c r="A8" s="101"/>
      <c r="B8" s="82" t="s">
        <v>62</v>
      </c>
      <c r="C8" s="82" t="s">
        <v>55</v>
      </c>
      <c r="D8" s="10">
        <v>1.5</v>
      </c>
      <c r="E8" s="10">
        <v>2</v>
      </c>
      <c r="F8" s="14">
        <v>15</v>
      </c>
      <c r="G8" s="14">
        <v>5</v>
      </c>
      <c r="H8" s="10">
        <v>3</v>
      </c>
      <c r="I8" s="14">
        <v>26.195</v>
      </c>
      <c r="J8" s="14">
        <v>0.2</v>
      </c>
      <c r="K8" s="14">
        <v>1</v>
      </c>
    </row>
    <row r="9" spans="1:13" ht="13.5" customHeight="1">
      <c r="A9" s="101"/>
      <c r="B9" s="82" t="s">
        <v>63</v>
      </c>
      <c r="C9" s="82" t="s">
        <v>56</v>
      </c>
      <c r="D9" s="10">
        <v>7</v>
      </c>
      <c r="E9" s="10">
        <v>5</v>
      </c>
      <c r="F9" s="14">
        <v>8</v>
      </c>
      <c r="G9" s="14">
        <v>7</v>
      </c>
      <c r="H9" s="10">
        <v>4</v>
      </c>
      <c r="I9" s="14">
        <v>4</v>
      </c>
      <c r="J9" s="14">
        <v>1</v>
      </c>
      <c r="K9" s="14">
        <v>6</v>
      </c>
    </row>
    <row r="10" spans="1:13">
      <c r="A10" s="101"/>
      <c r="B10" s="82" t="s">
        <v>64</v>
      </c>
      <c r="C10" s="82" t="s">
        <v>57</v>
      </c>
      <c r="D10" s="10">
        <v>1</v>
      </c>
      <c r="E10" s="10">
        <v>1</v>
      </c>
      <c r="F10" s="14">
        <v>1</v>
      </c>
      <c r="G10" s="14">
        <v>1</v>
      </c>
      <c r="H10" s="16">
        <v>1</v>
      </c>
      <c r="I10" s="14">
        <v>5</v>
      </c>
      <c r="J10" s="14">
        <v>1</v>
      </c>
      <c r="K10" s="14">
        <v>1</v>
      </c>
    </row>
    <row r="11" spans="1:13">
      <c r="A11" s="101"/>
      <c r="B11" s="82" t="s">
        <v>65</v>
      </c>
      <c r="C11" s="82" t="s">
        <v>82</v>
      </c>
      <c r="D11" s="10">
        <v>1</v>
      </c>
      <c r="E11" s="10">
        <v>1.5</v>
      </c>
      <c r="F11" s="14">
        <v>3</v>
      </c>
      <c r="G11" s="14">
        <v>2.2999999999999998</v>
      </c>
      <c r="H11" s="16">
        <v>1</v>
      </c>
      <c r="I11" s="14">
        <v>2</v>
      </c>
      <c r="J11" s="14">
        <v>1.5</v>
      </c>
      <c r="K11" s="14">
        <v>3</v>
      </c>
    </row>
    <row r="12" spans="1:13">
      <c r="A12" s="102"/>
      <c r="B12" s="82" t="s">
        <v>67</v>
      </c>
      <c r="C12" s="82" t="s">
        <v>66</v>
      </c>
      <c r="D12" s="10">
        <v>0.42</v>
      </c>
      <c r="E12" s="10">
        <v>1E-3</v>
      </c>
      <c r="F12" s="14">
        <v>1E-3</v>
      </c>
      <c r="G12" s="51">
        <v>171.31</v>
      </c>
      <c r="H12" s="25">
        <v>171.31</v>
      </c>
      <c r="I12" s="14">
        <v>10</v>
      </c>
      <c r="J12" s="14">
        <v>0.87</v>
      </c>
      <c r="K12" s="14">
        <v>2.35</v>
      </c>
    </row>
    <row r="13" spans="1:13" ht="13.5" customHeight="1">
      <c r="A13" s="99" t="s">
        <v>107</v>
      </c>
      <c r="B13" s="82" t="s">
        <v>69</v>
      </c>
      <c r="C13" s="82" t="s">
        <v>30</v>
      </c>
      <c r="D13" s="37">
        <v>72</v>
      </c>
      <c r="E13" s="37">
        <v>74</v>
      </c>
      <c r="F13" s="14">
        <v>69</v>
      </c>
      <c r="G13" s="14">
        <v>75</v>
      </c>
      <c r="H13" s="16">
        <v>86</v>
      </c>
      <c r="I13" s="14">
        <v>74</v>
      </c>
      <c r="J13" s="14">
        <v>72</v>
      </c>
      <c r="K13" s="14">
        <v>75</v>
      </c>
    </row>
    <row r="14" spans="1:13" ht="13.5" customHeight="1">
      <c r="A14" s="100"/>
      <c r="B14" s="82" t="s">
        <v>70</v>
      </c>
      <c r="C14" s="82" t="s">
        <v>71</v>
      </c>
      <c r="D14" s="36">
        <v>5.7</v>
      </c>
      <c r="E14" s="36">
        <v>7.3</v>
      </c>
      <c r="F14" s="14">
        <v>9.1999999999999993</v>
      </c>
      <c r="G14" s="14">
        <v>6.5</v>
      </c>
      <c r="H14" s="16">
        <v>7.3</v>
      </c>
      <c r="I14" s="14">
        <v>9.1</v>
      </c>
      <c r="J14" s="14">
        <v>11.2</v>
      </c>
      <c r="K14" s="14">
        <v>6.9</v>
      </c>
    </row>
    <row r="15" spans="1:13" ht="13.5" customHeight="1">
      <c r="A15" s="100"/>
      <c r="B15" s="82" t="s">
        <v>73</v>
      </c>
      <c r="C15" s="82" t="s">
        <v>30</v>
      </c>
      <c r="D15" s="11">
        <v>2.9711208576623092E-2</v>
      </c>
      <c r="E15" s="11">
        <v>4.6697092702414178E-2</v>
      </c>
      <c r="F15" s="14">
        <v>3.6377988414629608E-2</v>
      </c>
      <c r="G15" s="14">
        <v>2.6011547068776827E-2</v>
      </c>
      <c r="H15" s="16">
        <v>3.5361462613993221E-2</v>
      </c>
      <c r="I15" s="14">
        <v>2.9742940318227981E-2</v>
      </c>
      <c r="J15" s="14">
        <v>4.7988605019986509E-2</v>
      </c>
      <c r="K15" s="14">
        <v>3.3311946241223911E-2</v>
      </c>
    </row>
    <row r="16" spans="1:13" ht="13.5" customHeight="1">
      <c r="A16" s="100"/>
      <c r="B16" s="82" t="s">
        <v>72</v>
      </c>
      <c r="C16" s="82" t="s">
        <v>30</v>
      </c>
      <c r="D16" s="38">
        <f>(1-D15)*100</f>
        <v>97.028879142337686</v>
      </c>
      <c r="E16" s="38">
        <f t="shared" ref="E16:K16" si="0">(1-E15)*100</f>
        <v>95.330290729758588</v>
      </c>
      <c r="F16" s="38">
        <f t="shared" si="0"/>
        <v>96.362201158537047</v>
      </c>
      <c r="G16" s="38">
        <f t="shared" si="0"/>
        <v>97.398845293122321</v>
      </c>
      <c r="H16" s="38">
        <f t="shared" si="0"/>
        <v>96.463853738600676</v>
      </c>
      <c r="I16" s="38">
        <f t="shared" si="0"/>
        <v>97.025705968177206</v>
      </c>
      <c r="J16" s="38">
        <f t="shared" si="0"/>
        <v>95.201139498001353</v>
      </c>
      <c r="K16" s="38">
        <f t="shared" si="0"/>
        <v>96.668805375877611</v>
      </c>
    </row>
    <row r="17" spans="1:11" s="54" customFormat="1" ht="13.5" customHeight="1">
      <c r="A17" s="100"/>
      <c r="B17" s="23" t="s">
        <v>74</v>
      </c>
      <c r="C17" s="23" t="s">
        <v>75</v>
      </c>
      <c r="D17" s="23"/>
      <c r="E17" s="23"/>
      <c r="F17" s="51"/>
      <c r="G17" s="51"/>
      <c r="H17" s="23"/>
      <c r="I17" s="51"/>
      <c r="J17" s="51"/>
      <c r="K17" s="51"/>
    </row>
    <row r="18" spans="1:11">
      <c r="A18" s="100"/>
      <c r="B18" s="82" t="s">
        <v>76</v>
      </c>
      <c r="C18" s="82" t="s">
        <v>77</v>
      </c>
      <c r="D18" s="10">
        <v>1E-3</v>
      </c>
      <c r="E18" s="10">
        <v>1E-3</v>
      </c>
      <c r="F18" s="14">
        <v>1</v>
      </c>
      <c r="G18" s="14">
        <v>0.97</v>
      </c>
      <c r="H18" s="16">
        <v>1</v>
      </c>
      <c r="I18" s="14">
        <v>1E-3</v>
      </c>
      <c r="J18" s="14">
        <v>0.88</v>
      </c>
      <c r="K18" s="14">
        <v>1E-3</v>
      </c>
    </row>
    <row r="19" spans="1:11">
      <c r="A19" s="106"/>
      <c r="B19" s="82" t="s">
        <v>78</v>
      </c>
      <c r="C19" s="82" t="s">
        <v>79</v>
      </c>
      <c r="D19" s="10"/>
      <c r="E19" s="10"/>
      <c r="F19" s="14"/>
      <c r="G19" s="14">
        <v>18804.13</v>
      </c>
      <c r="H19" s="10">
        <v>65000</v>
      </c>
      <c r="I19" s="14"/>
      <c r="J19" s="14">
        <v>15991</v>
      </c>
      <c r="K19" s="14"/>
    </row>
    <row r="20" spans="1:11" ht="13.5" customHeight="1">
      <c r="A20" s="99" t="s">
        <v>108</v>
      </c>
      <c r="B20" s="82" t="s">
        <v>83</v>
      </c>
      <c r="C20" s="82" t="s">
        <v>81</v>
      </c>
      <c r="D20" s="10">
        <v>2.3696000000000002</v>
      </c>
      <c r="E20" s="10">
        <v>2.2000000000000002</v>
      </c>
      <c r="F20" s="14">
        <v>3.4257</v>
      </c>
      <c r="G20" s="14">
        <v>2.2999999999999998</v>
      </c>
      <c r="H20" s="10">
        <v>2.37</v>
      </c>
      <c r="I20" s="14">
        <v>2.4</v>
      </c>
      <c r="J20" s="14">
        <v>2.2999999999999998</v>
      </c>
      <c r="K20" s="14">
        <v>2.5545</v>
      </c>
    </row>
    <row r="21" spans="1:11">
      <c r="A21" s="101"/>
      <c r="B21" s="82" t="s">
        <v>84</v>
      </c>
      <c r="C21" s="82" t="s">
        <v>80</v>
      </c>
      <c r="D21" s="10">
        <v>0.57999999999999996</v>
      </c>
      <c r="E21" s="10">
        <v>0.7</v>
      </c>
      <c r="F21" s="14">
        <v>1.7170000000000001</v>
      </c>
      <c r="G21" s="14">
        <v>0.97450000000000003</v>
      </c>
      <c r="H21" s="10">
        <v>1.3487</v>
      </c>
      <c r="I21" s="14">
        <v>1.19</v>
      </c>
      <c r="J21" s="14">
        <v>1.1599999999999999</v>
      </c>
      <c r="K21" s="14">
        <v>0.45450000000000002</v>
      </c>
    </row>
    <row r="22" spans="1:11">
      <c r="A22" s="101"/>
      <c r="B22" s="82" t="s">
        <v>85</v>
      </c>
      <c r="C22" s="82" t="s">
        <v>80</v>
      </c>
      <c r="D22" s="10">
        <v>1.7896000000000001</v>
      </c>
      <c r="E22" s="10">
        <v>1.5</v>
      </c>
      <c r="F22" s="14">
        <v>1.7087000000000001</v>
      </c>
      <c r="G22" s="14">
        <v>1.3543000000000001</v>
      </c>
      <c r="H22" s="10">
        <v>0.65129999999999999</v>
      </c>
      <c r="I22" s="14">
        <v>1.2</v>
      </c>
      <c r="J22" s="14">
        <v>1.1599999999999999</v>
      </c>
      <c r="K22" s="14">
        <v>2.1</v>
      </c>
    </row>
    <row r="23" spans="1:11">
      <c r="A23" s="101"/>
      <c r="B23" s="82" t="s">
        <v>88</v>
      </c>
      <c r="C23" s="82" t="s">
        <v>80</v>
      </c>
      <c r="D23" s="10">
        <v>0.27129999999999999</v>
      </c>
      <c r="E23" s="10">
        <v>3500</v>
      </c>
      <c r="F23" s="14">
        <v>1.4881</v>
      </c>
      <c r="G23" s="14">
        <v>0.56000000000000005</v>
      </c>
      <c r="H23" s="10">
        <v>0.84960000000000002</v>
      </c>
      <c r="I23" s="14">
        <v>0.96</v>
      </c>
      <c r="J23" s="14">
        <v>0.62</v>
      </c>
      <c r="K23" s="14">
        <v>1.62</v>
      </c>
    </row>
    <row r="24" spans="1:11">
      <c r="A24" s="101"/>
      <c r="B24" s="82" t="s">
        <v>86</v>
      </c>
      <c r="C24" s="82" t="s">
        <v>0</v>
      </c>
      <c r="D24" s="62">
        <v>47</v>
      </c>
      <c r="E24" s="62">
        <v>52</v>
      </c>
      <c r="F24" s="60">
        <v>87</v>
      </c>
      <c r="G24" s="60">
        <v>57</v>
      </c>
      <c r="H24" s="62">
        <v>63</v>
      </c>
      <c r="I24" s="60">
        <v>65</v>
      </c>
      <c r="J24" s="60">
        <v>53</v>
      </c>
      <c r="K24" s="60">
        <v>63</v>
      </c>
    </row>
    <row r="25" spans="1:11">
      <c r="A25" s="102"/>
      <c r="B25" s="82" t="s">
        <v>87</v>
      </c>
      <c r="C25" s="82" t="s">
        <v>82</v>
      </c>
      <c r="D25" s="10">
        <v>5</v>
      </c>
      <c r="E25" s="10">
        <v>5</v>
      </c>
      <c r="F25" s="14">
        <v>5</v>
      </c>
      <c r="G25" s="14">
        <v>5.6</v>
      </c>
      <c r="H25" s="10">
        <v>5</v>
      </c>
      <c r="I25" s="14">
        <v>5</v>
      </c>
      <c r="J25" s="14">
        <v>5</v>
      </c>
      <c r="K25" s="14">
        <v>5</v>
      </c>
    </row>
    <row r="26" spans="1:11">
      <c r="A26" s="99" t="s">
        <v>109</v>
      </c>
      <c r="B26" s="82" t="s">
        <v>89</v>
      </c>
      <c r="C26" s="82" t="s">
        <v>53</v>
      </c>
      <c r="D26" s="10">
        <v>1</v>
      </c>
      <c r="E26" s="10">
        <v>1</v>
      </c>
      <c r="F26" s="14">
        <v>1</v>
      </c>
      <c r="G26" s="14">
        <v>1</v>
      </c>
      <c r="H26" s="16">
        <v>1</v>
      </c>
      <c r="I26" s="14">
        <v>1</v>
      </c>
      <c r="J26" s="14">
        <v>1</v>
      </c>
      <c r="K26" s="14">
        <v>1</v>
      </c>
    </row>
    <row r="27" spans="1:11">
      <c r="A27" s="100"/>
      <c r="B27" s="82" t="s">
        <v>90</v>
      </c>
      <c r="C27" s="82" t="s">
        <v>53</v>
      </c>
      <c r="D27" s="10">
        <v>1</v>
      </c>
      <c r="E27" s="10">
        <v>1</v>
      </c>
      <c r="F27" s="14">
        <v>1</v>
      </c>
      <c r="G27" s="14">
        <v>1</v>
      </c>
      <c r="H27" s="16">
        <v>1</v>
      </c>
      <c r="I27" s="14">
        <v>1</v>
      </c>
      <c r="J27" s="14">
        <v>1</v>
      </c>
      <c r="K27" s="14">
        <v>1</v>
      </c>
    </row>
    <row r="28" spans="1:11">
      <c r="A28" s="100"/>
      <c r="B28" s="82" t="s">
        <v>91</v>
      </c>
      <c r="C28" s="82" t="s">
        <v>53</v>
      </c>
      <c r="D28" s="10">
        <v>1</v>
      </c>
      <c r="E28" s="42">
        <v>1</v>
      </c>
      <c r="F28" s="42">
        <v>1</v>
      </c>
      <c r="G28" s="42">
        <v>1</v>
      </c>
      <c r="H28" s="42">
        <v>1</v>
      </c>
      <c r="I28" s="42">
        <v>1</v>
      </c>
      <c r="J28" s="42">
        <v>1</v>
      </c>
      <c r="K28" s="42">
        <v>1</v>
      </c>
    </row>
    <row r="29" spans="1:11">
      <c r="A29" s="100"/>
      <c r="B29" s="82" t="s">
        <v>92</v>
      </c>
      <c r="C29" s="82" t="s">
        <v>53</v>
      </c>
      <c r="D29" s="10">
        <v>1</v>
      </c>
      <c r="E29" s="42">
        <v>1</v>
      </c>
      <c r="F29" s="42">
        <v>1</v>
      </c>
      <c r="G29" s="42">
        <v>1</v>
      </c>
      <c r="H29" s="42">
        <v>1</v>
      </c>
      <c r="I29" s="42">
        <v>1</v>
      </c>
      <c r="J29" s="42">
        <v>1</v>
      </c>
      <c r="K29" s="42">
        <v>1</v>
      </c>
    </row>
    <row r="30" spans="1:11">
      <c r="A30" s="100"/>
      <c r="B30" s="82" t="s">
        <v>93</v>
      </c>
      <c r="C30" s="82" t="s">
        <v>53</v>
      </c>
      <c r="D30" s="10">
        <v>1</v>
      </c>
      <c r="E30" s="42">
        <v>1</v>
      </c>
      <c r="F30" s="42">
        <v>1</v>
      </c>
      <c r="G30" s="42">
        <v>1</v>
      </c>
      <c r="H30" s="42">
        <v>1</v>
      </c>
      <c r="I30" s="42">
        <v>1</v>
      </c>
      <c r="J30" s="42">
        <v>1</v>
      </c>
      <c r="K30" s="42">
        <v>1</v>
      </c>
    </row>
    <row r="31" spans="1:11">
      <c r="A31" s="100"/>
      <c r="B31" s="82" t="s">
        <v>94</v>
      </c>
      <c r="C31" s="82" t="s">
        <v>53</v>
      </c>
      <c r="D31" s="10">
        <v>1E-3</v>
      </c>
      <c r="E31" s="10">
        <v>1E-3</v>
      </c>
      <c r="F31" s="14">
        <v>1</v>
      </c>
      <c r="G31" s="14">
        <v>1</v>
      </c>
      <c r="H31" s="16">
        <v>1</v>
      </c>
      <c r="I31" s="14">
        <v>1</v>
      </c>
      <c r="J31" s="14">
        <v>1E-3</v>
      </c>
      <c r="K31" s="14">
        <v>1E-3</v>
      </c>
    </row>
    <row r="32" spans="1:11" ht="27">
      <c r="A32" s="100"/>
      <c r="B32" s="82" t="s">
        <v>95</v>
      </c>
      <c r="C32" s="82" t="s">
        <v>96</v>
      </c>
      <c r="D32" s="10">
        <v>1</v>
      </c>
      <c r="E32" s="10">
        <v>2</v>
      </c>
      <c r="F32" s="14">
        <v>2</v>
      </c>
      <c r="G32" s="14">
        <v>2</v>
      </c>
      <c r="H32" s="16">
        <v>2</v>
      </c>
      <c r="I32" s="14">
        <v>2</v>
      </c>
      <c r="J32" s="14">
        <v>1E-3</v>
      </c>
      <c r="K32" s="14">
        <v>2</v>
      </c>
    </row>
    <row r="33" spans="1:11">
      <c r="A33" s="100"/>
      <c r="B33" s="82" t="s">
        <v>97</v>
      </c>
      <c r="C33" s="82" t="s">
        <v>30</v>
      </c>
      <c r="D33" s="10">
        <v>2.7</v>
      </c>
      <c r="E33" s="10">
        <v>6.48</v>
      </c>
      <c r="F33" s="14">
        <v>1.34</v>
      </c>
      <c r="G33" s="14">
        <v>2.6</v>
      </c>
      <c r="H33" s="16">
        <v>2.8</v>
      </c>
      <c r="I33" s="14">
        <v>3</v>
      </c>
      <c r="J33" s="14">
        <v>3</v>
      </c>
      <c r="K33" s="14">
        <v>1.1000000000000001</v>
      </c>
    </row>
    <row r="34" spans="1:11" ht="27">
      <c r="A34" s="99" t="s">
        <v>110</v>
      </c>
      <c r="B34" s="82" t="s">
        <v>98</v>
      </c>
      <c r="C34" s="82" t="s">
        <v>54</v>
      </c>
      <c r="D34" s="10">
        <v>5</v>
      </c>
      <c r="E34" s="10">
        <v>4</v>
      </c>
      <c r="F34" s="14">
        <v>2</v>
      </c>
      <c r="G34" s="14">
        <v>4</v>
      </c>
      <c r="H34" s="16">
        <v>2</v>
      </c>
      <c r="I34" s="14">
        <v>2</v>
      </c>
      <c r="J34" s="14">
        <v>2</v>
      </c>
      <c r="K34" s="14">
        <v>12</v>
      </c>
    </row>
    <row r="35" spans="1:11">
      <c r="A35" s="101"/>
      <c r="B35" s="82" t="s">
        <v>99</v>
      </c>
      <c r="C35" s="82"/>
      <c r="D35" s="10">
        <v>14</v>
      </c>
      <c r="E35" s="10">
        <v>1</v>
      </c>
      <c r="F35" s="14">
        <v>5</v>
      </c>
      <c r="G35" s="14">
        <v>12</v>
      </c>
      <c r="H35" s="10">
        <v>1</v>
      </c>
      <c r="I35" s="14">
        <v>12</v>
      </c>
      <c r="J35" s="14">
        <v>4</v>
      </c>
      <c r="K35" s="14">
        <v>2</v>
      </c>
    </row>
    <row r="36" spans="1:11">
      <c r="A36" s="101"/>
      <c r="B36" s="82" t="s">
        <v>100</v>
      </c>
      <c r="C36" s="82" t="s">
        <v>101</v>
      </c>
      <c r="D36" s="10">
        <v>10000</v>
      </c>
      <c r="E36" s="10">
        <v>500</v>
      </c>
      <c r="F36" s="14">
        <v>600</v>
      </c>
      <c r="G36" s="14">
        <v>15000</v>
      </c>
      <c r="H36" s="10">
        <v>1000</v>
      </c>
      <c r="I36" s="14">
        <v>1000</v>
      </c>
      <c r="J36" s="14">
        <v>500</v>
      </c>
      <c r="K36" s="14">
        <v>620</v>
      </c>
    </row>
    <row r="37" spans="1:11">
      <c r="A37" s="101"/>
      <c r="B37" s="82" t="s">
        <v>102</v>
      </c>
      <c r="C37" s="82" t="s">
        <v>53</v>
      </c>
      <c r="D37" s="10">
        <v>1E-3</v>
      </c>
      <c r="E37" s="10">
        <v>1</v>
      </c>
      <c r="F37" s="14">
        <v>1</v>
      </c>
      <c r="G37" s="14">
        <v>1</v>
      </c>
      <c r="H37" s="16">
        <v>1</v>
      </c>
      <c r="I37" s="14">
        <v>1</v>
      </c>
      <c r="J37" s="14">
        <v>1</v>
      </c>
      <c r="K37" s="14">
        <v>1</v>
      </c>
    </row>
    <row r="38" spans="1:11">
      <c r="A38" s="101"/>
      <c r="B38" s="82" t="s">
        <v>103</v>
      </c>
      <c r="C38" s="82" t="s">
        <v>53</v>
      </c>
      <c r="D38" s="10">
        <v>1</v>
      </c>
      <c r="E38" s="10">
        <v>1E-3</v>
      </c>
      <c r="F38" s="14">
        <v>1E-3</v>
      </c>
      <c r="G38" s="14">
        <v>1</v>
      </c>
      <c r="H38" s="16">
        <v>1</v>
      </c>
      <c r="I38" s="14">
        <v>1E-3</v>
      </c>
      <c r="J38" s="14">
        <v>1E-3</v>
      </c>
      <c r="K38" s="14">
        <v>1E-3</v>
      </c>
    </row>
    <row r="39" spans="1:11">
      <c r="A39" s="102"/>
      <c r="B39" s="82" t="s">
        <v>104</v>
      </c>
      <c r="C39" s="82" t="s">
        <v>54</v>
      </c>
      <c r="D39" s="10">
        <v>2</v>
      </c>
      <c r="E39" s="10">
        <v>2</v>
      </c>
      <c r="F39" s="14">
        <v>2</v>
      </c>
      <c r="G39" s="14">
        <v>4</v>
      </c>
      <c r="H39" s="10">
        <v>1</v>
      </c>
      <c r="I39" s="14">
        <v>2</v>
      </c>
      <c r="J39" s="14">
        <v>1</v>
      </c>
      <c r="K39" s="14">
        <v>2</v>
      </c>
    </row>
    <row r="40" spans="1:11" ht="13.5" customHeight="1">
      <c r="A40" s="97" t="s">
        <v>111</v>
      </c>
      <c r="B40" s="4"/>
      <c r="C40" s="4"/>
      <c r="D40" s="4"/>
      <c r="E40" s="4"/>
      <c r="F40" s="15"/>
      <c r="G40" s="15"/>
      <c r="H40" s="4"/>
      <c r="I40" s="15"/>
      <c r="J40" s="15"/>
      <c r="K40" s="15"/>
    </row>
    <row r="41" spans="1:11">
      <c r="A41" s="97"/>
      <c r="B41" s="4"/>
      <c r="C41" s="4"/>
      <c r="D41" s="4"/>
      <c r="E41" s="4"/>
      <c r="F41" s="15"/>
      <c r="G41" s="15"/>
      <c r="H41" s="4"/>
      <c r="I41" s="15"/>
      <c r="J41" s="15"/>
      <c r="K41" s="15"/>
    </row>
    <row r="42" spans="1:11">
      <c r="B42" s="2"/>
      <c r="C42" s="1"/>
      <c r="D42" s="1"/>
    </row>
    <row r="43" spans="1:11">
      <c r="B43" s="2"/>
      <c r="C43" s="1"/>
      <c r="D43" s="1"/>
    </row>
    <row r="44" spans="1:11">
      <c r="B44" s="2"/>
      <c r="C44" s="1"/>
      <c r="D44" s="1"/>
    </row>
    <row r="45" spans="1:11">
      <c r="B45" s="2"/>
      <c r="C45" s="1"/>
      <c r="D45" s="1"/>
    </row>
  </sheetData>
  <mergeCells count="10">
    <mergeCell ref="A4:A6"/>
    <mergeCell ref="A1:M1"/>
    <mergeCell ref="A2:B2"/>
    <mergeCell ref="C2:D2"/>
    <mergeCell ref="A40:A41"/>
    <mergeCell ref="A20:A25"/>
    <mergeCell ref="A26:A33"/>
    <mergeCell ref="A34:A39"/>
    <mergeCell ref="A7:A12"/>
    <mergeCell ref="A13:A19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Q45"/>
  <sheetViews>
    <sheetView topLeftCell="C1" zoomScale="87" zoomScaleNormal="87" workbookViewId="0">
      <selection activeCell="T22" sqref="T22"/>
    </sheetView>
  </sheetViews>
  <sheetFormatPr defaultRowHeight="13.5"/>
  <cols>
    <col min="1" max="1" width="15" bestFit="1" customWidth="1"/>
    <col min="2" max="2" width="66.25" customWidth="1"/>
    <col min="3" max="3" width="22.75" customWidth="1"/>
    <col min="4" max="4" width="20.125" customWidth="1"/>
    <col min="8" max="8" width="11.25" customWidth="1"/>
    <col min="9" max="9" width="11.5" customWidth="1"/>
    <col min="10" max="10" width="12.5" customWidth="1"/>
    <col min="11" max="11" width="9" style="54"/>
    <col min="17" max="17" width="9" style="54"/>
  </cols>
  <sheetData>
    <row r="1" spans="1:17" s="81" customFormat="1" ht="39" customHeight="1">
      <c r="A1" s="98" t="s">
        <v>46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</row>
    <row r="2" spans="1:17" s="8" customFormat="1" ht="18.75" customHeight="1">
      <c r="A2" s="105" t="s">
        <v>47</v>
      </c>
      <c r="B2" s="105"/>
      <c r="C2" s="103" t="s">
        <v>51</v>
      </c>
      <c r="D2" s="104"/>
    </row>
    <row r="3" spans="1:17">
      <c r="A3" s="3" t="s">
        <v>48</v>
      </c>
      <c r="B3" s="3" t="s">
        <v>49</v>
      </c>
      <c r="C3" s="3" t="s">
        <v>50</v>
      </c>
      <c r="D3" s="81" t="s">
        <v>150</v>
      </c>
      <c r="E3" s="81" t="s">
        <v>151</v>
      </c>
      <c r="F3" s="81" t="s">
        <v>152</v>
      </c>
      <c r="G3" s="81" t="s">
        <v>153</v>
      </c>
      <c r="H3" s="81" t="s">
        <v>154</v>
      </c>
      <c r="I3" s="81" t="s">
        <v>155</v>
      </c>
      <c r="J3" s="81" t="s">
        <v>156</v>
      </c>
      <c r="K3" s="81" t="s">
        <v>157</v>
      </c>
      <c r="L3" s="81" t="s">
        <v>158</v>
      </c>
      <c r="M3" s="81" t="s">
        <v>159</v>
      </c>
      <c r="N3" s="81" t="s">
        <v>160</v>
      </c>
      <c r="O3" s="81" t="s">
        <v>145</v>
      </c>
      <c r="P3" s="81" t="s">
        <v>161</v>
      </c>
      <c r="Q3" s="81" t="s">
        <v>162</v>
      </c>
    </row>
    <row r="4" spans="1:17">
      <c r="A4" s="99" t="s">
        <v>106</v>
      </c>
      <c r="B4" s="82" t="s">
        <v>58</v>
      </c>
      <c r="C4" s="83" t="s">
        <v>68</v>
      </c>
      <c r="D4" s="17">
        <v>1E-3</v>
      </c>
      <c r="E4" s="17">
        <v>1E-3</v>
      </c>
      <c r="F4" s="17">
        <v>1E-3</v>
      </c>
      <c r="G4" s="17">
        <v>1E-3</v>
      </c>
      <c r="H4" s="17">
        <v>1E-3</v>
      </c>
      <c r="I4" s="17">
        <v>1E-3</v>
      </c>
      <c r="J4" s="17">
        <v>1E-3</v>
      </c>
      <c r="K4" s="52">
        <v>1E-3</v>
      </c>
      <c r="L4" s="17">
        <v>1E-3</v>
      </c>
      <c r="M4" s="17">
        <v>1E-3</v>
      </c>
      <c r="N4" s="17">
        <v>1E-3</v>
      </c>
      <c r="O4" s="17">
        <v>1E-3</v>
      </c>
      <c r="P4" s="17">
        <v>1E-3</v>
      </c>
      <c r="Q4" s="52">
        <v>1E-3</v>
      </c>
    </row>
    <row r="5" spans="1:17">
      <c r="A5" s="101"/>
      <c r="B5" s="82" t="s">
        <v>59</v>
      </c>
      <c r="C5" s="84" t="s">
        <v>68</v>
      </c>
      <c r="D5" s="17">
        <v>1E-3</v>
      </c>
      <c r="E5" s="17">
        <v>1E-3</v>
      </c>
      <c r="F5" s="17">
        <v>1E-3</v>
      </c>
      <c r="G5" s="17">
        <v>1E-3</v>
      </c>
      <c r="H5" s="17">
        <v>1E-3</v>
      </c>
      <c r="I5" s="17">
        <v>1E-3</v>
      </c>
      <c r="J5" s="17">
        <v>1E-3</v>
      </c>
      <c r="K5" s="52">
        <v>1E-3</v>
      </c>
      <c r="L5" s="17">
        <v>1E-3</v>
      </c>
      <c r="M5" s="17">
        <v>1E-3</v>
      </c>
      <c r="N5" s="17">
        <v>1E-3</v>
      </c>
      <c r="O5" s="17">
        <v>1E-3</v>
      </c>
      <c r="P5" s="17">
        <v>1E-3</v>
      </c>
      <c r="Q5" s="52">
        <v>1E-3</v>
      </c>
    </row>
    <row r="6" spans="1:17" ht="27">
      <c r="A6" s="102"/>
      <c r="B6" s="82" t="s">
        <v>60</v>
      </c>
      <c r="C6" s="82" t="s">
        <v>52</v>
      </c>
      <c r="D6" s="17">
        <v>2</v>
      </c>
      <c r="E6" s="17">
        <v>2</v>
      </c>
      <c r="F6" s="17">
        <v>2</v>
      </c>
      <c r="G6" s="17">
        <v>2</v>
      </c>
      <c r="H6" s="17">
        <v>2</v>
      </c>
      <c r="I6" s="17">
        <v>2</v>
      </c>
      <c r="J6" s="17">
        <v>3</v>
      </c>
      <c r="K6" s="52">
        <v>3</v>
      </c>
      <c r="L6" s="17">
        <v>2</v>
      </c>
      <c r="M6" s="17">
        <v>2</v>
      </c>
      <c r="N6" s="17">
        <v>2</v>
      </c>
      <c r="O6" s="17">
        <v>3</v>
      </c>
      <c r="P6" s="17">
        <v>2</v>
      </c>
      <c r="Q6" s="52">
        <v>2</v>
      </c>
    </row>
    <row r="7" spans="1:17" ht="13.5" customHeight="1">
      <c r="A7" s="99" t="s">
        <v>105</v>
      </c>
      <c r="B7" s="82" t="s">
        <v>61</v>
      </c>
      <c r="C7" s="82" t="s">
        <v>53</v>
      </c>
      <c r="D7" s="17">
        <v>1E-3</v>
      </c>
      <c r="E7" s="17">
        <v>1E-3</v>
      </c>
      <c r="F7" s="17">
        <v>1E-3</v>
      </c>
      <c r="G7" s="17">
        <v>1E-3</v>
      </c>
      <c r="H7" s="17">
        <v>1E-3</v>
      </c>
      <c r="I7" s="17">
        <v>1E-3</v>
      </c>
      <c r="J7" s="17">
        <v>1E-3</v>
      </c>
      <c r="K7" s="52">
        <v>1E-3</v>
      </c>
      <c r="L7" s="17">
        <v>1E-3</v>
      </c>
      <c r="M7" s="17">
        <v>1E-3</v>
      </c>
      <c r="N7" s="17">
        <v>1E-3</v>
      </c>
      <c r="O7" s="17">
        <v>1E-3</v>
      </c>
      <c r="P7" s="17">
        <v>1E-3</v>
      </c>
      <c r="Q7" s="52">
        <v>1E-3</v>
      </c>
    </row>
    <row r="8" spans="1:17">
      <c r="A8" s="101"/>
      <c r="B8" s="82" t="s">
        <v>62</v>
      </c>
      <c r="C8" s="82" t="s">
        <v>55</v>
      </c>
      <c r="D8" s="17">
        <v>1E-3</v>
      </c>
      <c r="E8" s="17">
        <v>1E-3</v>
      </c>
      <c r="F8" s="17">
        <v>1E-3</v>
      </c>
      <c r="G8" s="17">
        <v>1E-3</v>
      </c>
      <c r="H8" s="17">
        <v>1E-3</v>
      </c>
      <c r="I8" s="17">
        <v>1E-3</v>
      </c>
      <c r="J8" s="17">
        <v>1E-3</v>
      </c>
      <c r="K8" s="52">
        <v>1E-3</v>
      </c>
      <c r="L8" s="17">
        <v>1E-3</v>
      </c>
      <c r="M8" s="17">
        <v>1E-3</v>
      </c>
      <c r="N8" s="17">
        <v>1E-3</v>
      </c>
      <c r="O8" s="17">
        <v>30</v>
      </c>
      <c r="P8" s="17">
        <v>1E-3</v>
      </c>
      <c r="Q8" s="52">
        <v>1E-3</v>
      </c>
    </row>
    <row r="9" spans="1:17" ht="13.5" customHeight="1">
      <c r="A9" s="101"/>
      <c r="B9" s="82" t="s">
        <v>63</v>
      </c>
      <c r="C9" s="82" t="s">
        <v>56</v>
      </c>
      <c r="D9" s="17">
        <v>1</v>
      </c>
      <c r="E9" s="17">
        <v>1</v>
      </c>
      <c r="F9" s="17">
        <v>1</v>
      </c>
      <c r="G9" s="17">
        <v>1</v>
      </c>
      <c r="H9" s="17">
        <v>1</v>
      </c>
      <c r="I9" s="17">
        <v>1</v>
      </c>
      <c r="J9" s="17">
        <v>6</v>
      </c>
      <c r="K9" s="52">
        <v>4</v>
      </c>
      <c r="L9" s="17">
        <v>1</v>
      </c>
      <c r="M9" s="17">
        <v>1</v>
      </c>
      <c r="N9" s="17">
        <v>1</v>
      </c>
      <c r="O9" s="17">
        <v>1</v>
      </c>
      <c r="P9" s="17">
        <v>1</v>
      </c>
      <c r="Q9" s="52">
        <v>1</v>
      </c>
    </row>
    <row r="10" spans="1:17">
      <c r="A10" s="101"/>
      <c r="B10" s="82" t="s">
        <v>64</v>
      </c>
      <c r="C10" s="82" t="s">
        <v>57</v>
      </c>
      <c r="D10" s="17">
        <v>1</v>
      </c>
      <c r="E10" s="17">
        <v>1</v>
      </c>
      <c r="F10" s="17">
        <v>1</v>
      </c>
      <c r="G10" s="17">
        <v>1</v>
      </c>
      <c r="H10" s="17">
        <v>1</v>
      </c>
      <c r="I10" s="17">
        <v>1</v>
      </c>
      <c r="J10" s="17">
        <v>1</v>
      </c>
      <c r="K10" s="52">
        <v>1</v>
      </c>
      <c r="L10" s="17">
        <v>1</v>
      </c>
      <c r="M10" s="17">
        <v>1</v>
      </c>
      <c r="N10" s="17">
        <v>1</v>
      </c>
      <c r="O10" s="17">
        <v>1</v>
      </c>
      <c r="P10" s="17">
        <v>1</v>
      </c>
      <c r="Q10" s="52">
        <v>1</v>
      </c>
    </row>
    <row r="11" spans="1:17">
      <c r="A11" s="101"/>
      <c r="B11" s="82" t="s">
        <v>65</v>
      </c>
      <c r="C11" s="82" t="s">
        <v>82</v>
      </c>
      <c r="D11" s="17">
        <v>1</v>
      </c>
      <c r="E11" s="17">
        <v>1</v>
      </c>
      <c r="F11" s="17">
        <v>1</v>
      </c>
      <c r="G11" s="17">
        <v>1E-3</v>
      </c>
      <c r="H11" s="17">
        <v>1E-3</v>
      </c>
      <c r="I11" s="17">
        <v>1E-3</v>
      </c>
      <c r="J11" s="17">
        <v>2</v>
      </c>
      <c r="K11" s="52">
        <v>2</v>
      </c>
      <c r="L11" s="17">
        <v>1</v>
      </c>
      <c r="M11" s="17">
        <v>1</v>
      </c>
      <c r="N11" s="17">
        <v>1</v>
      </c>
      <c r="O11" s="17">
        <v>20</v>
      </c>
      <c r="P11" s="17">
        <v>1</v>
      </c>
      <c r="Q11" s="52">
        <v>1E-3</v>
      </c>
    </row>
    <row r="12" spans="1:17">
      <c r="A12" s="102"/>
      <c r="B12" s="82" t="s">
        <v>67</v>
      </c>
      <c r="C12" s="82" t="s">
        <v>66</v>
      </c>
      <c r="D12" s="17">
        <v>1E-3</v>
      </c>
      <c r="E12" s="17">
        <v>1E-3</v>
      </c>
      <c r="F12" s="17">
        <v>5.25</v>
      </c>
      <c r="G12" s="32">
        <v>163.63999999999999</v>
      </c>
      <c r="H12" s="32">
        <v>91.81</v>
      </c>
      <c r="I12" s="32">
        <v>5.88</v>
      </c>
      <c r="J12" s="32">
        <v>67.42</v>
      </c>
      <c r="K12" s="55">
        <v>130.43</v>
      </c>
      <c r="L12" s="49">
        <v>1E-3</v>
      </c>
      <c r="M12" s="49">
        <v>1E-3</v>
      </c>
      <c r="N12" s="49">
        <v>1E-3</v>
      </c>
      <c r="O12" s="49">
        <v>1E-3</v>
      </c>
      <c r="P12" s="49">
        <v>1E-3</v>
      </c>
      <c r="Q12" s="52">
        <v>1E-3</v>
      </c>
    </row>
    <row r="13" spans="1:17" ht="13.5" customHeight="1">
      <c r="A13" s="99" t="s">
        <v>107</v>
      </c>
      <c r="B13" s="82" t="s">
        <v>69</v>
      </c>
      <c r="C13" s="82" t="s">
        <v>30</v>
      </c>
      <c r="D13" s="17">
        <v>94</v>
      </c>
      <c r="E13" s="17">
        <v>94</v>
      </c>
      <c r="F13" s="17">
        <v>92</v>
      </c>
      <c r="G13" s="32">
        <v>78</v>
      </c>
      <c r="H13" s="32">
        <v>73</v>
      </c>
      <c r="I13" s="32">
        <v>85</v>
      </c>
      <c r="J13" s="32">
        <v>87</v>
      </c>
      <c r="K13" s="55">
        <v>83</v>
      </c>
      <c r="L13" s="17">
        <v>93</v>
      </c>
      <c r="M13" s="17">
        <v>94</v>
      </c>
      <c r="N13" s="17">
        <v>93</v>
      </c>
      <c r="O13" s="17">
        <v>95</v>
      </c>
      <c r="P13" s="17">
        <v>84</v>
      </c>
      <c r="Q13" s="52">
        <v>88</v>
      </c>
    </row>
    <row r="14" spans="1:17" ht="13.5" customHeight="1">
      <c r="A14" s="100"/>
      <c r="B14" s="82" t="s">
        <v>70</v>
      </c>
      <c r="C14" s="82" t="s">
        <v>71</v>
      </c>
      <c r="D14" s="17">
        <v>3.8</v>
      </c>
      <c r="E14" s="17">
        <v>2.2999999999999998</v>
      </c>
      <c r="F14" s="17">
        <v>4.4000000000000004</v>
      </c>
      <c r="G14" s="17">
        <v>7.1</v>
      </c>
      <c r="H14" s="17">
        <v>12</v>
      </c>
      <c r="I14" s="17">
        <v>8.5</v>
      </c>
      <c r="J14" s="17">
        <v>6.3</v>
      </c>
      <c r="K14" s="55">
        <v>11.46</v>
      </c>
      <c r="L14" s="17">
        <v>3.3</v>
      </c>
      <c r="M14" s="17">
        <v>7.3</v>
      </c>
      <c r="N14" s="17">
        <v>4.9000000000000004</v>
      </c>
      <c r="O14" s="17">
        <v>3.3</v>
      </c>
      <c r="P14" s="17">
        <v>6.6</v>
      </c>
      <c r="Q14" s="52">
        <v>2.4500000000000002</v>
      </c>
    </row>
    <row r="15" spans="1:17" ht="13.5" customHeight="1">
      <c r="A15" s="100"/>
      <c r="B15" s="82" t="s">
        <v>73</v>
      </c>
      <c r="C15" s="82" t="s">
        <v>30</v>
      </c>
      <c r="D15" s="17">
        <v>2.5689718721157266E-2</v>
      </c>
      <c r="E15" s="17">
        <v>2.2218310112818478E-2</v>
      </c>
      <c r="F15" s="17">
        <v>2.0322577343350159E-2</v>
      </c>
      <c r="G15" s="17">
        <v>6.4012307184019165E-2</v>
      </c>
      <c r="H15" s="39">
        <v>1.7706887989421927E-2</v>
      </c>
      <c r="I15" s="39">
        <v>8.4420641026151423E-4</v>
      </c>
      <c r="J15" s="39">
        <v>3.5841697195140999E-2</v>
      </c>
      <c r="K15" s="55">
        <v>6.0999999999999999E-2</v>
      </c>
      <c r="L15" s="17">
        <v>1.1268933922167764E-2</v>
      </c>
      <c r="M15" s="17">
        <v>2.1855719242126856E-2</v>
      </c>
      <c r="N15" s="17">
        <v>1.4940912797413008E-2</v>
      </c>
      <c r="O15" s="17">
        <v>2.7027771073283233E-2</v>
      </c>
      <c r="P15" s="17">
        <v>1.3460432301238577E-2</v>
      </c>
      <c r="Q15" s="52">
        <v>0.16800000000000001</v>
      </c>
    </row>
    <row r="16" spans="1:17" ht="13.5" customHeight="1">
      <c r="A16" s="100"/>
      <c r="B16" s="82" t="s">
        <v>72</v>
      </c>
      <c r="C16" s="82" t="s">
        <v>30</v>
      </c>
      <c r="D16" s="17">
        <f>(1-D15)*100</f>
        <v>97.431028127884275</v>
      </c>
      <c r="E16" s="17">
        <f t="shared" ref="E16:P16" si="0">(1-E15)*100</f>
        <v>97.77816898871815</v>
      </c>
      <c r="F16" s="17">
        <f t="shared" si="0"/>
        <v>97.967742265664981</v>
      </c>
      <c r="G16" s="17">
        <f t="shared" si="0"/>
        <v>93.598769281598081</v>
      </c>
      <c r="H16" s="17">
        <f t="shared" si="0"/>
        <v>98.229311201057811</v>
      </c>
      <c r="I16" s="17">
        <f t="shared" si="0"/>
        <v>99.915579358973844</v>
      </c>
      <c r="J16" s="17">
        <f t="shared" si="0"/>
        <v>96.415830280485906</v>
      </c>
      <c r="K16" s="52">
        <v>93.9</v>
      </c>
      <c r="L16" s="17">
        <f t="shared" si="0"/>
        <v>98.873106607783228</v>
      </c>
      <c r="M16" s="17">
        <f t="shared" si="0"/>
        <v>97.814428075787319</v>
      </c>
      <c r="N16" s="17">
        <f t="shared" si="0"/>
        <v>98.505908720258688</v>
      </c>
      <c r="O16" s="17">
        <f t="shared" si="0"/>
        <v>97.29722289267167</v>
      </c>
      <c r="P16" s="17">
        <f t="shared" si="0"/>
        <v>98.653956769876146</v>
      </c>
      <c r="Q16" s="52">
        <v>83.2</v>
      </c>
    </row>
    <row r="17" spans="1:17" s="54" customFormat="1" ht="13.5" customHeight="1">
      <c r="A17" s="100"/>
      <c r="B17" s="23" t="s">
        <v>74</v>
      </c>
      <c r="C17" s="23" t="s">
        <v>75</v>
      </c>
      <c r="D17" s="52"/>
      <c r="E17" s="52"/>
      <c r="F17" s="55"/>
      <c r="G17" s="55"/>
      <c r="H17" s="55"/>
      <c r="I17" s="55"/>
      <c r="J17" s="55"/>
      <c r="K17" s="52"/>
      <c r="L17" s="52"/>
      <c r="M17" s="52"/>
      <c r="N17" s="52"/>
      <c r="O17" s="52">
        <v>7000</v>
      </c>
      <c r="P17" s="52"/>
      <c r="Q17" s="52">
        <v>2000</v>
      </c>
    </row>
    <row r="18" spans="1:17">
      <c r="A18" s="100"/>
      <c r="B18" s="82" t="s">
        <v>76</v>
      </c>
      <c r="C18" s="82" t="s">
        <v>77</v>
      </c>
      <c r="D18" s="17">
        <v>1E-3</v>
      </c>
      <c r="E18" s="17">
        <v>1E-3</v>
      </c>
      <c r="F18" s="17">
        <v>1E-3</v>
      </c>
      <c r="G18" s="17">
        <v>1E-3</v>
      </c>
      <c r="H18" s="17">
        <v>1E-3</v>
      </c>
      <c r="I18" s="17">
        <v>1E-3</v>
      </c>
      <c r="J18" s="17">
        <v>1E-3</v>
      </c>
      <c r="K18" s="72">
        <v>1E-3</v>
      </c>
      <c r="L18" s="17">
        <v>1E-3</v>
      </c>
      <c r="M18" s="17">
        <v>1E-3</v>
      </c>
      <c r="N18" s="17">
        <v>1E-3</v>
      </c>
      <c r="O18" s="17">
        <v>1</v>
      </c>
      <c r="P18" s="17">
        <v>1E-3</v>
      </c>
      <c r="Q18" s="52">
        <v>0.8</v>
      </c>
    </row>
    <row r="19" spans="1:17">
      <c r="A19" s="106"/>
      <c r="B19" s="82" t="s">
        <v>78</v>
      </c>
      <c r="C19" s="82" t="s">
        <v>79</v>
      </c>
      <c r="D19" s="17" t="s">
        <v>4</v>
      </c>
      <c r="E19" s="17">
        <v>1E-3</v>
      </c>
      <c r="F19" s="17">
        <v>1E-3</v>
      </c>
      <c r="G19" s="17">
        <v>1E-3</v>
      </c>
      <c r="H19" s="17">
        <v>1E-3</v>
      </c>
      <c r="I19" s="17">
        <v>1E-3</v>
      </c>
      <c r="J19" s="17">
        <v>1E-3</v>
      </c>
      <c r="K19" s="72">
        <v>1E-3</v>
      </c>
      <c r="L19" s="49">
        <v>1E-3</v>
      </c>
      <c r="M19" s="49">
        <v>1E-3</v>
      </c>
      <c r="N19" s="49">
        <v>1E-3</v>
      </c>
      <c r="O19" s="49">
        <v>1E-3</v>
      </c>
      <c r="P19" s="49">
        <v>1E-3</v>
      </c>
      <c r="Q19" s="25">
        <v>1E-3</v>
      </c>
    </row>
    <row r="20" spans="1:17" ht="13.5" customHeight="1">
      <c r="A20" s="99" t="s">
        <v>108</v>
      </c>
      <c r="B20" s="82" t="s">
        <v>83</v>
      </c>
      <c r="C20" s="82" t="s">
        <v>81</v>
      </c>
      <c r="D20" s="17">
        <v>0.16</v>
      </c>
      <c r="E20" s="17">
        <v>0.193</v>
      </c>
      <c r="F20" s="17">
        <v>0.19059999999999999</v>
      </c>
      <c r="G20" s="17" t="s">
        <v>22</v>
      </c>
      <c r="H20" s="17">
        <v>0.65349999999999997</v>
      </c>
      <c r="I20" s="17">
        <v>1.02</v>
      </c>
      <c r="J20" s="17">
        <v>0.89</v>
      </c>
      <c r="K20" s="52">
        <v>0.46</v>
      </c>
      <c r="L20" s="17">
        <v>0.25</v>
      </c>
      <c r="M20" s="17">
        <v>0.2</v>
      </c>
      <c r="N20" s="17">
        <v>7.4999999999999997E-3</v>
      </c>
      <c r="O20" s="17">
        <v>0.1694</v>
      </c>
      <c r="P20" s="17">
        <v>0.08</v>
      </c>
      <c r="Q20" s="52">
        <v>0.4385</v>
      </c>
    </row>
    <row r="21" spans="1:17" ht="27">
      <c r="A21" s="101"/>
      <c r="B21" s="82" t="s">
        <v>84</v>
      </c>
      <c r="C21" s="82" t="s">
        <v>80</v>
      </c>
      <c r="D21" s="17">
        <v>0.15</v>
      </c>
      <c r="E21" s="17">
        <v>0.19</v>
      </c>
      <c r="F21" s="17">
        <v>0.214</v>
      </c>
      <c r="G21" s="17" t="s">
        <v>23</v>
      </c>
      <c r="H21" s="17">
        <v>0.68979999999999997</v>
      </c>
      <c r="I21" s="17">
        <v>0.68</v>
      </c>
      <c r="J21" s="17">
        <v>0.53</v>
      </c>
      <c r="K21" s="52">
        <v>0.35</v>
      </c>
      <c r="L21" s="17">
        <v>0.25</v>
      </c>
      <c r="M21" s="17">
        <v>0.19</v>
      </c>
      <c r="N21" s="17">
        <v>4.4000000000000003E-3</v>
      </c>
      <c r="O21" s="17">
        <v>0.1943</v>
      </c>
      <c r="P21" s="17">
        <v>0.08</v>
      </c>
      <c r="Q21" s="52">
        <v>0.23630000000000001</v>
      </c>
    </row>
    <row r="22" spans="1:17" ht="27">
      <c r="A22" s="101"/>
      <c r="B22" s="82" t="s">
        <v>85</v>
      </c>
      <c r="C22" s="82" t="s">
        <v>80</v>
      </c>
      <c r="D22" s="17">
        <v>0.01</v>
      </c>
      <c r="E22" s="17">
        <v>3.0000000000000001E-3</v>
      </c>
      <c r="F22" s="17">
        <v>1.6000000000000001E-3</v>
      </c>
      <c r="G22" s="17" t="s">
        <v>24</v>
      </c>
      <c r="H22" s="17">
        <v>0.32</v>
      </c>
      <c r="I22" s="17">
        <v>0.34</v>
      </c>
      <c r="J22" s="17">
        <v>0.35</v>
      </c>
      <c r="K22" s="52">
        <v>0.11</v>
      </c>
      <c r="L22" s="17">
        <v>0</v>
      </c>
      <c r="M22" s="17">
        <v>3.0000000000000001E-3</v>
      </c>
      <c r="N22" s="17">
        <v>3.0999999999999999E-3</v>
      </c>
      <c r="O22" s="17">
        <v>2.5999999999999999E-2</v>
      </c>
      <c r="P22" s="17">
        <v>10</v>
      </c>
      <c r="Q22" s="52">
        <v>0.20200000000000001</v>
      </c>
    </row>
    <row r="23" spans="1:17" ht="27">
      <c r="A23" s="101"/>
      <c r="B23" s="82" t="s">
        <v>88</v>
      </c>
      <c r="C23" s="82" t="s">
        <v>80</v>
      </c>
      <c r="D23" s="17">
        <v>9.7500000000000003E-2</v>
      </c>
      <c r="E23" s="17">
        <v>1063</v>
      </c>
      <c r="F23" s="17">
        <v>0.10199999999999999</v>
      </c>
      <c r="G23" s="17" t="s">
        <v>25</v>
      </c>
      <c r="H23" s="17">
        <v>0.39219999999999999</v>
      </c>
      <c r="I23" s="17">
        <v>0.45</v>
      </c>
      <c r="J23" s="17">
        <v>0.33</v>
      </c>
      <c r="K23" s="52">
        <v>0.22</v>
      </c>
      <c r="L23" s="17">
        <v>0.14000000000000001</v>
      </c>
      <c r="M23" s="17">
        <v>0.1</v>
      </c>
      <c r="N23" s="17">
        <v>2.5000000000000001E-3</v>
      </c>
      <c r="O23" s="17">
        <v>0.12640000000000001</v>
      </c>
      <c r="P23" s="17">
        <v>4.5199999999999997E-2</v>
      </c>
      <c r="Q23" s="52">
        <v>0.14249999999999999</v>
      </c>
    </row>
    <row r="24" spans="1:17">
      <c r="A24" s="101"/>
      <c r="B24" s="82" t="s">
        <v>86</v>
      </c>
      <c r="C24" s="82" t="s">
        <v>0</v>
      </c>
      <c r="D24" s="61">
        <v>65</v>
      </c>
      <c r="E24" s="61">
        <v>56</v>
      </c>
      <c r="F24" s="61">
        <v>53</v>
      </c>
      <c r="G24" s="61">
        <v>33</v>
      </c>
      <c r="H24" s="61">
        <v>57</v>
      </c>
      <c r="I24" s="61">
        <v>45</v>
      </c>
      <c r="J24" s="61">
        <v>37</v>
      </c>
      <c r="K24" s="73">
        <v>48</v>
      </c>
      <c r="L24" s="61">
        <v>57</v>
      </c>
      <c r="M24" s="61">
        <v>50</v>
      </c>
      <c r="N24" s="61">
        <v>71</v>
      </c>
      <c r="O24" s="61">
        <v>74</v>
      </c>
      <c r="P24" s="61">
        <v>57</v>
      </c>
      <c r="Q24" s="73">
        <v>33</v>
      </c>
    </row>
    <row r="25" spans="1:17">
      <c r="A25" s="102"/>
      <c r="B25" s="82" t="s">
        <v>87</v>
      </c>
      <c r="C25" s="82" t="s">
        <v>82</v>
      </c>
      <c r="D25" s="17">
        <v>1.8</v>
      </c>
      <c r="E25" s="17">
        <v>1.5</v>
      </c>
      <c r="F25" s="17">
        <v>1.8</v>
      </c>
      <c r="G25" s="17">
        <v>1.5</v>
      </c>
      <c r="H25" s="17">
        <v>1.5</v>
      </c>
      <c r="I25" s="17">
        <v>1.5</v>
      </c>
      <c r="J25" s="17">
        <v>1.5</v>
      </c>
      <c r="K25" s="52"/>
      <c r="L25" s="17">
        <v>1.5</v>
      </c>
      <c r="M25" s="17">
        <v>2.6</v>
      </c>
      <c r="N25" s="17">
        <v>1.36</v>
      </c>
      <c r="O25" s="17">
        <v>3.9</v>
      </c>
      <c r="P25" s="17">
        <v>2</v>
      </c>
      <c r="Q25" s="52" t="s">
        <v>29</v>
      </c>
    </row>
    <row r="26" spans="1:17">
      <c r="A26" s="99" t="s">
        <v>109</v>
      </c>
      <c r="B26" s="82" t="s">
        <v>89</v>
      </c>
      <c r="C26" s="82" t="s">
        <v>53</v>
      </c>
      <c r="D26" s="17">
        <v>1</v>
      </c>
      <c r="E26" s="17">
        <v>1</v>
      </c>
      <c r="F26" s="17">
        <v>1</v>
      </c>
      <c r="G26" s="17">
        <v>1</v>
      </c>
      <c r="H26" s="17">
        <v>1</v>
      </c>
      <c r="I26" s="17">
        <v>1</v>
      </c>
      <c r="J26" s="17">
        <v>1</v>
      </c>
      <c r="K26" s="52">
        <v>1</v>
      </c>
      <c r="L26" s="17">
        <v>1</v>
      </c>
      <c r="M26" s="17">
        <v>1</v>
      </c>
      <c r="N26" s="17">
        <v>1</v>
      </c>
      <c r="O26" s="17">
        <v>1</v>
      </c>
      <c r="P26" s="17">
        <v>1</v>
      </c>
      <c r="Q26" s="52">
        <v>1</v>
      </c>
    </row>
    <row r="27" spans="1:17">
      <c r="A27" s="100"/>
      <c r="B27" s="82" t="s">
        <v>90</v>
      </c>
      <c r="C27" s="82" t="s">
        <v>53</v>
      </c>
      <c r="D27" s="17">
        <v>1</v>
      </c>
      <c r="E27" s="17">
        <v>1</v>
      </c>
      <c r="F27" s="17">
        <v>1</v>
      </c>
      <c r="G27" s="17">
        <v>1</v>
      </c>
      <c r="H27" s="17">
        <v>1</v>
      </c>
      <c r="I27" s="17">
        <v>1</v>
      </c>
      <c r="J27" s="17">
        <v>1</v>
      </c>
      <c r="K27" s="52">
        <v>1</v>
      </c>
      <c r="L27" s="17">
        <v>1</v>
      </c>
      <c r="M27" s="17">
        <v>1</v>
      </c>
      <c r="N27" s="17">
        <v>1</v>
      </c>
      <c r="O27" s="17">
        <v>1</v>
      </c>
      <c r="P27" s="17">
        <v>1</v>
      </c>
      <c r="Q27" s="52">
        <v>1</v>
      </c>
    </row>
    <row r="28" spans="1:17">
      <c r="A28" s="100"/>
      <c r="B28" s="82" t="s">
        <v>91</v>
      </c>
      <c r="C28" s="82" t="s">
        <v>53</v>
      </c>
      <c r="D28" s="17">
        <v>1</v>
      </c>
      <c r="E28" s="17">
        <v>1</v>
      </c>
      <c r="F28" s="17">
        <v>1</v>
      </c>
      <c r="G28" s="17">
        <v>1</v>
      </c>
      <c r="H28" s="17">
        <v>1</v>
      </c>
      <c r="I28" s="17">
        <v>1</v>
      </c>
      <c r="J28" s="17">
        <v>1</v>
      </c>
      <c r="K28" s="52">
        <v>1</v>
      </c>
      <c r="L28" s="17">
        <v>1</v>
      </c>
      <c r="M28" s="17">
        <v>1</v>
      </c>
      <c r="N28" s="17">
        <v>1</v>
      </c>
      <c r="O28" s="17">
        <v>1</v>
      </c>
      <c r="P28" s="17">
        <v>1</v>
      </c>
      <c r="Q28" s="52">
        <v>1</v>
      </c>
    </row>
    <row r="29" spans="1:17">
      <c r="A29" s="100"/>
      <c r="B29" s="82" t="s">
        <v>92</v>
      </c>
      <c r="C29" s="82" t="s">
        <v>53</v>
      </c>
      <c r="D29" s="17">
        <v>1</v>
      </c>
      <c r="E29" s="17">
        <v>1</v>
      </c>
      <c r="F29" s="17">
        <v>1</v>
      </c>
      <c r="G29" s="17">
        <v>1</v>
      </c>
      <c r="H29" s="17">
        <v>1</v>
      </c>
      <c r="I29" s="17">
        <v>1</v>
      </c>
      <c r="J29" s="17">
        <v>1</v>
      </c>
      <c r="K29" s="52">
        <v>1</v>
      </c>
      <c r="L29" s="17">
        <v>1</v>
      </c>
      <c r="M29" s="17">
        <v>1</v>
      </c>
      <c r="N29" s="17">
        <v>1</v>
      </c>
      <c r="O29" s="17">
        <v>1</v>
      </c>
      <c r="P29" s="17">
        <v>1</v>
      </c>
      <c r="Q29" s="52">
        <v>1</v>
      </c>
    </row>
    <row r="30" spans="1:17">
      <c r="A30" s="100"/>
      <c r="B30" s="82" t="s">
        <v>93</v>
      </c>
      <c r="C30" s="82" t="s">
        <v>53</v>
      </c>
      <c r="D30" s="17">
        <v>1</v>
      </c>
      <c r="E30" s="17">
        <v>1</v>
      </c>
      <c r="F30" s="17">
        <v>1</v>
      </c>
      <c r="G30" s="17">
        <v>1</v>
      </c>
      <c r="H30" s="17">
        <v>1</v>
      </c>
      <c r="I30" s="17">
        <v>1</v>
      </c>
      <c r="J30" s="17">
        <v>1</v>
      </c>
      <c r="K30" s="52">
        <v>1</v>
      </c>
      <c r="L30" s="17">
        <v>1</v>
      </c>
      <c r="M30" s="17">
        <v>1</v>
      </c>
      <c r="N30" s="17">
        <v>1</v>
      </c>
      <c r="O30" s="17">
        <v>1</v>
      </c>
      <c r="P30" s="17">
        <v>1</v>
      </c>
      <c r="Q30" s="52">
        <v>1</v>
      </c>
    </row>
    <row r="31" spans="1:17">
      <c r="A31" s="100"/>
      <c r="B31" s="82" t="s">
        <v>94</v>
      </c>
      <c r="C31" s="82" t="s">
        <v>53</v>
      </c>
      <c r="D31" s="17">
        <v>1E-3</v>
      </c>
      <c r="E31" s="17">
        <v>1E-3</v>
      </c>
      <c r="F31" s="17">
        <v>1E-3</v>
      </c>
      <c r="G31" s="17">
        <v>1E-3</v>
      </c>
      <c r="H31" s="17">
        <v>1E-3</v>
      </c>
      <c r="I31" s="17">
        <v>1E-3</v>
      </c>
      <c r="J31" s="17">
        <v>1E-3</v>
      </c>
      <c r="K31" s="52">
        <v>1E-3</v>
      </c>
      <c r="L31" s="17">
        <v>1E-3</v>
      </c>
      <c r="M31" s="17">
        <v>1E-3</v>
      </c>
      <c r="N31" s="17">
        <v>1E-3</v>
      </c>
      <c r="O31" s="17">
        <v>1E-3</v>
      </c>
      <c r="P31" s="17">
        <v>1E-3</v>
      </c>
      <c r="Q31" s="52">
        <v>1E-3</v>
      </c>
    </row>
    <row r="32" spans="1:17" ht="27">
      <c r="A32" s="100"/>
      <c r="B32" s="82" t="s">
        <v>95</v>
      </c>
      <c r="C32" s="82" t="s">
        <v>96</v>
      </c>
      <c r="D32" s="17">
        <v>1</v>
      </c>
      <c r="E32" s="17">
        <v>1</v>
      </c>
      <c r="F32" s="17">
        <v>1</v>
      </c>
      <c r="G32" s="17">
        <v>1</v>
      </c>
      <c r="H32" s="17">
        <v>1</v>
      </c>
      <c r="I32" s="17">
        <v>1</v>
      </c>
      <c r="J32" s="17">
        <v>1</v>
      </c>
      <c r="K32" s="52">
        <v>1</v>
      </c>
      <c r="L32" s="17">
        <v>1</v>
      </c>
      <c r="M32" s="17">
        <v>1</v>
      </c>
      <c r="N32" s="17">
        <v>1</v>
      </c>
      <c r="O32" s="17">
        <v>1</v>
      </c>
      <c r="P32" s="17">
        <v>1</v>
      </c>
      <c r="Q32" s="52">
        <v>1</v>
      </c>
    </row>
    <row r="33" spans="1:17">
      <c r="A33" s="100"/>
      <c r="B33" s="82" t="s">
        <v>97</v>
      </c>
      <c r="C33" s="82" t="s">
        <v>30</v>
      </c>
      <c r="D33" s="46">
        <v>6.2500000000000003E-3</v>
      </c>
      <c r="E33" s="46">
        <v>5.1799999999999997E-3</v>
      </c>
      <c r="F33" s="46">
        <v>5.2500000000000003E-3</v>
      </c>
      <c r="G33" s="17">
        <v>0.38</v>
      </c>
      <c r="H33" s="17">
        <v>0.61199999999999999</v>
      </c>
      <c r="I33" s="46">
        <v>0.3</v>
      </c>
      <c r="J33" s="46">
        <v>0.44900000000000001</v>
      </c>
      <c r="K33" s="72">
        <v>0.87</v>
      </c>
      <c r="L33" s="46">
        <v>0.4</v>
      </c>
      <c r="M33" s="46">
        <v>0.5</v>
      </c>
      <c r="N33" s="46">
        <v>6.67</v>
      </c>
      <c r="O33" s="47">
        <v>0.47</v>
      </c>
      <c r="P33" s="46">
        <v>1.25</v>
      </c>
      <c r="Q33" s="72">
        <v>3</v>
      </c>
    </row>
    <row r="34" spans="1:17" ht="27">
      <c r="A34" s="99" t="s">
        <v>110</v>
      </c>
      <c r="B34" s="82" t="s">
        <v>98</v>
      </c>
      <c r="C34" s="82" t="s">
        <v>54</v>
      </c>
      <c r="D34" s="17">
        <v>1</v>
      </c>
      <c r="E34" s="17">
        <v>1</v>
      </c>
      <c r="F34" s="17">
        <v>1</v>
      </c>
      <c r="G34" s="17">
        <v>1</v>
      </c>
      <c r="H34" s="17">
        <v>1</v>
      </c>
      <c r="I34" s="17">
        <v>3</v>
      </c>
      <c r="J34" s="17">
        <v>2</v>
      </c>
      <c r="K34" s="52">
        <v>2</v>
      </c>
      <c r="L34" s="17">
        <v>1</v>
      </c>
      <c r="M34" s="17">
        <v>1</v>
      </c>
      <c r="N34" s="17">
        <v>1</v>
      </c>
      <c r="O34" s="17">
        <v>1</v>
      </c>
      <c r="P34" s="17">
        <v>1</v>
      </c>
      <c r="Q34" s="52">
        <v>2</v>
      </c>
    </row>
    <row r="35" spans="1:17">
      <c r="A35" s="101"/>
      <c r="B35" s="82" t="s">
        <v>99</v>
      </c>
      <c r="C35" s="82"/>
      <c r="D35" s="17">
        <v>1</v>
      </c>
      <c r="E35" s="17">
        <v>1</v>
      </c>
      <c r="F35" s="17">
        <v>1</v>
      </c>
      <c r="G35" s="17" t="s">
        <v>26</v>
      </c>
      <c r="H35" s="17" t="s">
        <v>27</v>
      </c>
      <c r="I35" s="17" t="s">
        <v>28</v>
      </c>
      <c r="J35" s="17">
        <v>3</v>
      </c>
      <c r="K35" s="52">
        <v>2</v>
      </c>
      <c r="L35" s="17">
        <v>1</v>
      </c>
      <c r="M35" s="17">
        <v>1</v>
      </c>
      <c r="N35" s="17">
        <v>1</v>
      </c>
      <c r="O35" s="17">
        <v>2</v>
      </c>
      <c r="P35" s="17">
        <v>1</v>
      </c>
      <c r="Q35" s="52" t="s">
        <v>27</v>
      </c>
    </row>
    <row r="36" spans="1:17">
      <c r="A36" s="101"/>
      <c r="B36" s="82" t="s">
        <v>100</v>
      </c>
      <c r="C36" s="82" t="s">
        <v>101</v>
      </c>
      <c r="D36" s="17">
        <v>100</v>
      </c>
      <c r="E36" s="17">
        <v>100</v>
      </c>
      <c r="F36" s="17">
        <v>100</v>
      </c>
      <c r="G36" s="17">
        <v>1000</v>
      </c>
      <c r="H36" s="17">
        <v>200</v>
      </c>
      <c r="I36" s="17">
        <v>500</v>
      </c>
      <c r="J36" s="17">
        <v>500</v>
      </c>
      <c r="K36" s="52">
        <v>500</v>
      </c>
      <c r="L36" s="17">
        <v>100</v>
      </c>
      <c r="M36" s="17">
        <v>100</v>
      </c>
      <c r="N36" s="17">
        <v>100</v>
      </c>
      <c r="O36" s="17">
        <v>800</v>
      </c>
      <c r="P36" s="17">
        <v>100</v>
      </c>
      <c r="Q36" s="52">
        <v>200</v>
      </c>
    </row>
    <row r="37" spans="1:17">
      <c r="A37" s="101"/>
      <c r="B37" s="82" t="s">
        <v>102</v>
      </c>
      <c r="C37" s="82" t="s">
        <v>53</v>
      </c>
      <c r="D37" s="17">
        <v>1</v>
      </c>
      <c r="E37" s="17">
        <v>1E-3</v>
      </c>
      <c r="F37" s="17">
        <v>1E-3</v>
      </c>
      <c r="G37" s="17">
        <v>1</v>
      </c>
      <c r="H37" s="17">
        <v>1</v>
      </c>
      <c r="I37" s="17">
        <v>1</v>
      </c>
      <c r="J37" s="17">
        <v>1</v>
      </c>
      <c r="K37" s="52">
        <v>1</v>
      </c>
      <c r="L37" s="17">
        <v>1</v>
      </c>
      <c r="M37" s="17">
        <v>1</v>
      </c>
      <c r="N37" s="17">
        <v>1E-3</v>
      </c>
      <c r="O37" s="17">
        <v>1</v>
      </c>
      <c r="P37" s="17">
        <v>1E-3</v>
      </c>
      <c r="Q37" s="52">
        <v>1E-3</v>
      </c>
    </row>
    <row r="38" spans="1:17">
      <c r="A38" s="101"/>
      <c r="B38" s="82" t="s">
        <v>103</v>
      </c>
      <c r="C38" s="82" t="s">
        <v>53</v>
      </c>
      <c r="D38" s="17">
        <v>1E-3</v>
      </c>
      <c r="E38" s="17">
        <v>1E-3</v>
      </c>
      <c r="F38" s="17">
        <v>1E-3</v>
      </c>
      <c r="G38" s="17">
        <v>1</v>
      </c>
      <c r="H38" s="17">
        <v>1</v>
      </c>
      <c r="I38" s="17">
        <v>1</v>
      </c>
      <c r="J38" s="17">
        <v>1</v>
      </c>
      <c r="K38" s="52">
        <v>1</v>
      </c>
      <c r="L38" s="43">
        <v>1E-3</v>
      </c>
      <c r="M38" s="43">
        <v>1E-3</v>
      </c>
      <c r="N38" s="43">
        <v>1E-3</v>
      </c>
      <c r="O38" s="43">
        <v>1E-3</v>
      </c>
      <c r="P38" s="43">
        <v>1E-3</v>
      </c>
      <c r="Q38" s="52">
        <v>1</v>
      </c>
    </row>
    <row r="39" spans="1:17">
      <c r="A39" s="102"/>
      <c r="B39" s="82" t="s">
        <v>104</v>
      </c>
      <c r="C39" s="82" t="s">
        <v>54</v>
      </c>
      <c r="D39" s="17">
        <v>1E-3</v>
      </c>
      <c r="E39" s="17">
        <v>1E-3</v>
      </c>
      <c r="F39" s="17">
        <v>1E-3</v>
      </c>
      <c r="G39" s="17">
        <v>1</v>
      </c>
      <c r="H39" s="17">
        <v>1</v>
      </c>
      <c r="I39" s="17">
        <v>1</v>
      </c>
      <c r="J39" s="17">
        <v>1</v>
      </c>
      <c r="K39" s="52">
        <v>1</v>
      </c>
      <c r="L39" s="43">
        <v>1E-3</v>
      </c>
      <c r="M39" s="43">
        <v>1E-3</v>
      </c>
      <c r="N39" s="43">
        <v>1E-3</v>
      </c>
      <c r="O39" s="43">
        <v>1E-3</v>
      </c>
      <c r="P39" s="43">
        <v>1E-3</v>
      </c>
      <c r="Q39" s="52">
        <v>1</v>
      </c>
    </row>
    <row r="40" spans="1:17" ht="13.5" customHeight="1">
      <c r="A40" s="97" t="s">
        <v>111</v>
      </c>
      <c r="B40" s="4"/>
      <c r="C40" s="4"/>
      <c r="D40" s="19"/>
      <c r="E40" s="19"/>
      <c r="F40" s="19"/>
      <c r="G40" s="19"/>
      <c r="H40" s="19"/>
      <c r="I40" s="19"/>
      <c r="J40" s="19"/>
      <c r="K40" s="69"/>
      <c r="L40" s="19"/>
      <c r="M40" s="19"/>
      <c r="N40" s="19"/>
      <c r="O40" s="19"/>
      <c r="P40" s="19"/>
      <c r="Q40" s="69"/>
    </row>
    <row r="41" spans="1:17">
      <c r="A41" s="97"/>
      <c r="B41" s="4"/>
      <c r="C41" s="4"/>
      <c r="D41" s="19"/>
      <c r="E41" s="19"/>
      <c r="F41" s="19"/>
      <c r="G41" s="19"/>
      <c r="H41" s="19"/>
      <c r="I41" s="19"/>
      <c r="J41" s="19"/>
      <c r="K41" s="69"/>
      <c r="L41" s="19"/>
      <c r="M41" s="19"/>
      <c r="N41" s="19"/>
      <c r="O41" s="19"/>
      <c r="P41" s="19"/>
      <c r="Q41" s="69"/>
    </row>
    <row r="42" spans="1:17">
      <c r="B42" s="2"/>
      <c r="C42" s="1"/>
      <c r="D42" s="1"/>
    </row>
    <row r="43" spans="1:17">
      <c r="B43" s="2"/>
      <c r="C43" s="1"/>
      <c r="D43" s="1"/>
    </row>
    <row r="44" spans="1:17">
      <c r="B44" s="2"/>
      <c r="C44" s="1"/>
      <c r="D44" s="1"/>
    </row>
    <row r="45" spans="1:17">
      <c r="B45" s="2"/>
      <c r="C45" s="1"/>
      <c r="D45" s="1"/>
    </row>
  </sheetData>
  <mergeCells count="10">
    <mergeCell ref="A1:N1"/>
    <mergeCell ref="A40:A41"/>
    <mergeCell ref="A20:A25"/>
    <mergeCell ref="A26:A33"/>
    <mergeCell ref="A34:A39"/>
    <mergeCell ref="A7:A12"/>
    <mergeCell ref="A13:A19"/>
    <mergeCell ref="A2:B2"/>
    <mergeCell ref="C2:D2"/>
    <mergeCell ref="A4:A6"/>
  </mergeCells>
  <phoneticPr fontId="9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45"/>
  <sheetViews>
    <sheetView topLeftCell="C1" workbookViewId="0">
      <selection activeCell="N14" sqref="N14"/>
    </sheetView>
  </sheetViews>
  <sheetFormatPr defaultRowHeight="13.5"/>
  <cols>
    <col min="1" max="1" width="15" bestFit="1" customWidth="1"/>
    <col min="2" max="2" width="66.25" customWidth="1"/>
    <col min="3" max="3" width="22.75" customWidth="1"/>
    <col min="4" max="4" width="20.125" customWidth="1"/>
    <col min="10" max="12" width="9" style="54"/>
  </cols>
  <sheetData>
    <row r="1" spans="1:14" s="81" customFormat="1" ht="39" customHeight="1">
      <c r="A1" s="98" t="s">
        <v>46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</row>
    <row r="2" spans="1:14" s="8" customFormat="1" ht="18.75" customHeight="1">
      <c r="A2" s="105" t="s">
        <v>47</v>
      </c>
      <c r="B2" s="105"/>
      <c r="C2" s="103" t="s">
        <v>51</v>
      </c>
      <c r="D2" s="104"/>
    </row>
    <row r="3" spans="1:14">
      <c r="A3" s="3" t="s">
        <v>48</v>
      </c>
      <c r="B3" s="3" t="s">
        <v>49</v>
      </c>
      <c r="C3" s="3" t="s">
        <v>50</v>
      </c>
      <c r="D3" s="81" t="s">
        <v>163</v>
      </c>
      <c r="E3" s="81" t="s">
        <v>164</v>
      </c>
      <c r="F3" s="81" t="s">
        <v>165</v>
      </c>
      <c r="G3" s="81" t="s">
        <v>166</v>
      </c>
      <c r="H3" s="81" t="s">
        <v>167</v>
      </c>
      <c r="I3" s="81" t="s">
        <v>168</v>
      </c>
      <c r="J3" s="81" t="s">
        <v>169</v>
      </c>
      <c r="K3" s="81" t="s">
        <v>170</v>
      </c>
      <c r="L3" s="81" t="s">
        <v>171</v>
      </c>
    </row>
    <row r="4" spans="1:14">
      <c r="A4" s="99" t="s">
        <v>106</v>
      </c>
      <c r="B4" s="82" t="s">
        <v>58</v>
      </c>
      <c r="C4" s="83" t="s">
        <v>68</v>
      </c>
      <c r="D4" s="10">
        <v>1E-3</v>
      </c>
      <c r="E4" s="10">
        <v>1</v>
      </c>
      <c r="F4" s="17">
        <v>1E-3</v>
      </c>
      <c r="G4" s="10">
        <v>1</v>
      </c>
      <c r="H4" s="17">
        <v>1E-3</v>
      </c>
      <c r="I4" s="17">
        <v>1E-3</v>
      </c>
      <c r="J4" s="52">
        <v>1E-3</v>
      </c>
      <c r="K4" s="52">
        <v>1E-3</v>
      </c>
      <c r="L4" s="52">
        <v>1E-3</v>
      </c>
    </row>
    <row r="5" spans="1:14">
      <c r="A5" s="101"/>
      <c r="B5" s="82" t="s">
        <v>59</v>
      </c>
      <c r="C5" s="84" t="s">
        <v>68</v>
      </c>
      <c r="D5" s="58">
        <v>1E-3</v>
      </c>
      <c r="E5" s="10">
        <v>1E-3</v>
      </c>
      <c r="F5" s="17">
        <v>1</v>
      </c>
      <c r="G5" s="10">
        <v>2</v>
      </c>
      <c r="H5" s="17">
        <v>1E-3</v>
      </c>
      <c r="I5" s="10">
        <v>1</v>
      </c>
      <c r="J5" s="52">
        <v>1</v>
      </c>
      <c r="K5" s="52">
        <v>0</v>
      </c>
      <c r="L5" s="52">
        <v>2</v>
      </c>
    </row>
    <row r="6" spans="1:14" ht="27">
      <c r="A6" s="102"/>
      <c r="B6" s="82" t="s">
        <v>60</v>
      </c>
      <c r="C6" s="82" t="s">
        <v>52</v>
      </c>
      <c r="D6" s="10">
        <v>1</v>
      </c>
      <c r="E6" s="10">
        <v>2</v>
      </c>
      <c r="F6" s="17">
        <v>1</v>
      </c>
      <c r="G6" s="10">
        <v>2</v>
      </c>
      <c r="H6" s="17">
        <v>1</v>
      </c>
      <c r="I6" s="10">
        <v>2</v>
      </c>
      <c r="J6" s="52">
        <v>3</v>
      </c>
      <c r="K6" s="52">
        <v>1</v>
      </c>
      <c r="L6" s="52">
        <v>2</v>
      </c>
    </row>
    <row r="7" spans="1:14" ht="13.5" customHeight="1">
      <c r="A7" s="99" t="s">
        <v>105</v>
      </c>
      <c r="B7" s="82" t="s">
        <v>61</v>
      </c>
      <c r="C7" s="82" t="s">
        <v>53</v>
      </c>
      <c r="D7" s="10">
        <v>1</v>
      </c>
      <c r="E7" s="10">
        <v>1E-3</v>
      </c>
      <c r="F7" s="17">
        <v>1</v>
      </c>
      <c r="G7" s="10">
        <v>1E-3</v>
      </c>
      <c r="H7" s="17">
        <v>1</v>
      </c>
      <c r="I7" s="10">
        <v>1E-3</v>
      </c>
      <c r="J7" s="52">
        <v>1</v>
      </c>
      <c r="K7" s="52">
        <v>1E-3</v>
      </c>
      <c r="L7" s="52">
        <v>1E-3</v>
      </c>
    </row>
    <row r="8" spans="1:14">
      <c r="A8" s="101"/>
      <c r="B8" s="82" t="s">
        <v>62</v>
      </c>
      <c r="C8" s="82" t="s">
        <v>55</v>
      </c>
      <c r="D8" s="10">
        <v>1E-3</v>
      </c>
      <c r="E8" s="10">
        <v>0.2</v>
      </c>
      <c r="F8" s="17">
        <v>1E-3</v>
      </c>
      <c r="G8" s="10">
        <v>1E-3</v>
      </c>
      <c r="H8" s="17">
        <v>3</v>
      </c>
      <c r="I8" s="10">
        <v>1E-3</v>
      </c>
      <c r="J8" s="52">
        <v>1E-3</v>
      </c>
      <c r="K8" s="52">
        <v>1E-3</v>
      </c>
      <c r="L8" s="52">
        <v>1E-3</v>
      </c>
    </row>
    <row r="9" spans="1:14" ht="13.5" customHeight="1">
      <c r="A9" s="101"/>
      <c r="B9" s="82" t="s">
        <v>63</v>
      </c>
      <c r="C9" s="82" t="s">
        <v>56</v>
      </c>
      <c r="D9" s="10">
        <v>1</v>
      </c>
      <c r="E9" s="10">
        <v>1</v>
      </c>
      <c r="F9" s="17">
        <v>1</v>
      </c>
      <c r="G9" s="10"/>
      <c r="H9" s="17">
        <v>1</v>
      </c>
      <c r="I9" s="10">
        <v>1</v>
      </c>
      <c r="J9" s="52">
        <v>13</v>
      </c>
      <c r="K9" s="52">
        <v>1</v>
      </c>
      <c r="L9" s="52">
        <v>1E-3</v>
      </c>
    </row>
    <row r="10" spans="1:14">
      <c r="A10" s="101"/>
      <c r="B10" s="82" t="s">
        <v>64</v>
      </c>
      <c r="C10" s="82" t="s">
        <v>57</v>
      </c>
      <c r="D10" s="10">
        <v>1</v>
      </c>
      <c r="E10" s="10">
        <v>1</v>
      </c>
      <c r="F10" s="17">
        <v>1</v>
      </c>
      <c r="G10" s="16">
        <v>1</v>
      </c>
      <c r="H10" s="17">
        <v>1</v>
      </c>
      <c r="I10" s="10">
        <v>1</v>
      </c>
      <c r="J10" s="52">
        <v>1</v>
      </c>
      <c r="K10" s="52">
        <v>1</v>
      </c>
      <c r="L10" s="52">
        <v>1E-3</v>
      </c>
    </row>
    <row r="11" spans="1:14">
      <c r="A11" s="101"/>
      <c r="B11" s="82" t="s">
        <v>65</v>
      </c>
      <c r="C11" s="82" t="s">
        <v>82</v>
      </c>
      <c r="D11" s="10">
        <v>1E-3</v>
      </c>
      <c r="E11" s="10">
        <v>1E-3</v>
      </c>
      <c r="F11" s="17">
        <v>2</v>
      </c>
      <c r="G11" s="10">
        <v>1E-3</v>
      </c>
      <c r="H11" s="17">
        <v>1</v>
      </c>
      <c r="I11" s="35">
        <v>1E-3</v>
      </c>
      <c r="J11" s="52">
        <v>1E-3</v>
      </c>
      <c r="K11" s="52">
        <v>2</v>
      </c>
      <c r="L11" s="52">
        <v>1E-3</v>
      </c>
    </row>
    <row r="12" spans="1:14">
      <c r="A12" s="102"/>
      <c r="B12" s="82" t="s">
        <v>67</v>
      </c>
      <c r="C12" s="82" t="s">
        <v>66</v>
      </c>
      <c r="D12" s="10">
        <v>1E-3</v>
      </c>
      <c r="E12" s="10">
        <v>1E-3</v>
      </c>
      <c r="F12" s="17">
        <v>0.63</v>
      </c>
      <c r="G12" s="10">
        <v>1E-3</v>
      </c>
      <c r="H12" s="17">
        <v>1E-3</v>
      </c>
      <c r="I12" s="10">
        <v>1E-3</v>
      </c>
      <c r="J12" s="52">
        <v>1E-3</v>
      </c>
      <c r="K12" s="52">
        <v>1.75</v>
      </c>
      <c r="L12" s="52">
        <v>1E-3</v>
      </c>
    </row>
    <row r="13" spans="1:14" ht="13.5" customHeight="1">
      <c r="A13" s="99" t="s">
        <v>107</v>
      </c>
      <c r="B13" s="82" t="s">
        <v>69</v>
      </c>
      <c r="C13" s="82" t="s">
        <v>30</v>
      </c>
      <c r="D13" s="37">
        <v>90</v>
      </c>
      <c r="E13" s="37">
        <v>66</v>
      </c>
      <c r="F13" s="17">
        <v>76</v>
      </c>
      <c r="G13" s="40">
        <v>82</v>
      </c>
      <c r="H13" s="41">
        <v>75</v>
      </c>
      <c r="I13" s="40">
        <v>70</v>
      </c>
      <c r="J13" s="52">
        <v>90</v>
      </c>
      <c r="K13" s="52">
        <v>94</v>
      </c>
      <c r="L13" s="52">
        <v>87.7</v>
      </c>
    </row>
    <row r="14" spans="1:14" ht="13.5" customHeight="1">
      <c r="A14" s="100"/>
      <c r="B14" s="82" t="s">
        <v>70</v>
      </c>
      <c r="C14" s="82" t="s">
        <v>71</v>
      </c>
      <c r="D14" s="37">
        <v>4.2</v>
      </c>
      <c r="E14" s="37">
        <v>1.9</v>
      </c>
      <c r="F14" s="17">
        <v>12.3</v>
      </c>
      <c r="G14">
        <v>7.7</v>
      </c>
      <c r="H14">
        <v>10.3</v>
      </c>
      <c r="I14">
        <v>14.5</v>
      </c>
      <c r="J14" s="52">
        <v>4</v>
      </c>
      <c r="K14" s="52">
        <v>2.8</v>
      </c>
      <c r="L14" s="52">
        <v>5.8</v>
      </c>
    </row>
    <row r="15" spans="1:14" ht="13.5" customHeight="1">
      <c r="A15" s="100"/>
      <c r="B15" s="82" t="s">
        <v>73</v>
      </c>
      <c r="C15" s="82" t="s">
        <v>30</v>
      </c>
      <c r="D15" s="11">
        <v>3.8647100929687192E-2</v>
      </c>
      <c r="E15" s="11">
        <v>5.1360708877419503E-2</v>
      </c>
      <c r="F15" s="17">
        <v>5.2648911930462686E-2</v>
      </c>
      <c r="G15" s="16">
        <v>2.9070314880668253E-2</v>
      </c>
      <c r="H15" s="11">
        <v>2.4907972395815038E-3</v>
      </c>
      <c r="I15" s="17">
        <v>3.3694118170305695E-2</v>
      </c>
      <c r="J15" s="52">
        <v>3.78E-2</v>
      </c>
      <c r="K15" s="52">
        <v>2.3E-2</v>
      </c>
      <c r="L15" s="52">
        <v>0.23</v>
      </c>
    </row>
    <row r="16" spans="1:14" ht="13.5" customHeight="1">
      <c r="A16" s="100"/>
      <c r="B16" s="82" t="s">
        <v>72</v>
      </c>
      <c r="C16" s="82" t="s">
        <v>30</v>
      </c>
      <c r="D16" s="38">
        <f>(1-D15)*100</f>
        <v>96.135289907031279</v>
      </c>
      <c r="E16" s="38">
        <f t="shared" ref="E16:I16" si="0">(1-E15)*100</f>
        <v>94.863929112258049</v>
      </c>
      <c r="F16" s="38">
        <f t="shared" si="0"/>
        <v>94.735108806953733</v>
      </c>
      <c r="G16" s="38">
        <f t="shared" si="0"/>
        <v>97.092968511933179</v>
      </c>
      <c r="H16" s="38">
        <f t="shared" si="0"/>
        <v>99.750920276041853</v>
      </c>
      <c r="I16" s="38">
        <f t="shared" si="0"/>
        <v>96.630588182969433</v>
      </c>
      <c r="J16" s="23">
        <v>96.2</v>
      </c>
      <c r="K16" s="23">
        <v>97.7</v>
      </c>
      <c r="L16" s="23">
        <v>77</v>
      </c>
    </row>
    <row r="17" spans="1:12" s="54" customFormat="1" ht="13.5" customHeight="1">
      <c r="A17" s="100"/>
      <c r="B17" s="23" t="s">
        <v>74</v>
      </c>
      <c r="C17" s="23" t="s">
        <v>75</v>
      </c>
      <c r="D17" s="23"/>
      <c r="E17" s="23"/>
      <c r="F17" s="52"/>
      <c r="G17" s="23"/>
      <c r="H17" s="23">
        <v>1.3</v>
      </c>
      <c r="I17" s="52">
        <v>0.2</v>
      </c>
      <c r="J17" s="52"/>
      <c r="K17" s="52"/>
      <c r="L17" s="52"/>
    </row>
    <row r="18" spans="1:12">
      <c r="A18" s="100"/>
      <c r="B18" s="82" t="s">
        <v>76</v>
      </c>
      <c r="C18" s="82" t="s">
        <v>77</v>
      </c>
      <c r="D18" s="10">
        <v>1E-3</v>
      </c>
      <c r="E18" s="11">
        <v>1E-3</v>
      </c>
      <c r="F18" s="17">
        <v>1</v>
      </c>
      <c r="G18" s="11">
        <v>1</v>
      </c>
      <c r="H18" s="11">
        <v>1</v>
      </c>
      <c r="I18" s="17">
        <v>1</v>
      </c>
      <c r="J18" s="75">
        <v>0.96</v>
      </c>
      <c r="K18" s="52">
        <v>1</v>
      </c>
      <c r="L18" s="52">
        <v>1E-3</v>
      </c>
    </row>
    <row r="19" spans="1:12">
      <c r="A19" s="106"/>
      <c r="B19" s="82" t="s">
        <v>78</v>
      </c>
      <c r="C19" s="82" t="s">
        <v>79</v>
      </c>
      <c r="D19" s="10">
        <v>20000</v>
      </c>
      <c r="E19" s="10">
        <v>1E-3</v>
      </c>
      <c r="F19" s="17">
        <v>1E-3</v>
      </c>
      <c r="G19" s="10">
        <v>1E-3</v>
      </c>
      <c r="H19" s="17" t="s">
        <v>4</v>
      </c>
      <c r="I19" s="10" t="s">
        <v>1</v>
      </c>
      <c r="J19" s="52">
        <v>1E-3</v>
      </c>
      <c r="K19" s="52">
        <v>1E-3</v>
      </c>
      <c r="L19" s="52">
        <v>1E-3</v>
      </c>
    </row>
    <row r="20" spans="1:12" ht="13.5" customHeight="1">
      <c r="A20" s="99" t="s">
        <v>108</v>
      </c>
      <c r="B20" s="82" t="s">
        <v>83</v>
      </c>
      <c r="C20" s="82" t="s">
        <v>81</v>
      </c>
      <c r="D20" s="10">
        <v>2</v>
      </c>
      <c r="E20" s="10">
        <v>0.24</v>
      </c>
      <c r="F20" s="17">
        <v>1.58</v>
      </c>
      <c r="G20" s="10">
        <v>1.08</v>
      </c>
      <c r="H20" s="17">
        <v>10497</v>
      </c>
      <c r="I20" s="10">
        <v>5037</v>
      </c>
      <c r="J20" s="52">
        <v>4.1100000000000003</v>
      </c>
      <c r="K20" s="52">
        <v>0.56999999999999995</v>
      </c>
      <c r="L20" s="52">
        <v>16480</v>
      </c>
    </row>
    <row r="21" spans="1:12">
      <c r="A21" s="101"/>
      <c r="B21" s="82" t="s">
        <v>84</v>
      </c>
      <c r="C21" s="82" t="s">
        <v>80</v>
      </c>
      <c r="D21" s="10">
        <v>0.5</v>
      </c>
      <c r="E21" s="10">
        <v>0.19</v>
      </c>
      <c r="F21" s="17">
        <v>0.75</v>
      </c>
      <c r="G21" s="10">
        <v>0.73</v>
      </c>
      <c r="H21" s="17">
        <v>5783</v>
      </c>
      <c r="I21" s="10">
        <v>5037</v>
      </c>
      <c r="J21" s="52">
        <v>0.52</v>
      </c>
      <c r="K21" s="52">
        <v>0.27</v>
      </c>
      <c r="L21" s="52">
        <v>1480</v>
      </c>
    </row>
    <row r="22" spans="1:12">
      <c r="A22" s="101"/>
      <c r="B22" s="82" t="s">
        <v>85</v>
      </c>
      <c r="C22" s="82" t="s">
        <v>80</v>
      </c>
      <c r="D22" s="10">
        <v>1.5</v>
      </c>
      <c r="E22" s="10">
        <v>5.4800000000000001E-2</v>
      </c>
      <c r="F22" s="17">
        <v>0.83</v>
      </c>
      <c r="G22" s="10">
        <v>0.6</v>
      </c>
      <c r="H22" s="17">
        <v>4593</v>
      </c>
      <c r="I22" s="10">
        <v>4010</v>
      </c>
      <c r="J22" s="52">
        <v>0.77</v>
      </c>
      <c r="K22" s="52">
        <v>0.3</v>
      </c>
      <c r="L22" s="52">
        <v>15000</v>
      </c>
    </row>
    <row r="23" spans="1:12">
      <c r="A23" s="101"/>
      <c r="B23" s="82" t="s">
        <v>88</v>
      </c>
      <c r="C23" s="82" t="s">
        <v>80</v>
      </c>
      <c r="D23" s="10">
        <v>1.4</v>
      </c>
      <c r="E23" s="10">
        <v>0.1</v>
      </c>
      <c r="F23" s="17">
        <v>0.59</v>
      </c>
      <c r="G23" s="10">
        <v>0.8</v>
      </c>
      <c r="H23" s="17">
        <v>9532</v>
      </c>
      <c r="I23" s="10">
        <v>3012</v>
      </c>
      <c r="J23" s="52">
        <v>0.35</v>
      </c>
      <c r="K23" s="52">
        <v>0.13</v>
      </c>
      <c r="L23" s="52"/>
    </row>
    <row r="24" spans="1:12">
      <c r="A24" s="101"/>
      <c r="B24" s="82" t="s">
        <v>86</v>
      </c>
      <c r="C24" s="82" t="s">
        <v>0</v>
      </c>
      <c r="D24" s="62">
        <v>70</v>
      </c>
      <c r="E24" s="62">
        <v>57</v>
      </c>
      <c r="F24" s="61">
        <v>79</v>
      </c>
      <c r="G24" s="62">
        <v>60</v>
      </c>
      <c r="H24" s="61">
        <v>85</v>
      </c>
      <c r="I24" s="62">
        <v>60</v>
      </c>
      <c r="J24" s="73">
        <v>67</v>
      </c>
      <c r="K24" s="73">
        <v>48</v>
      </c>
      <c r="L24" s="73">
        <v>62</v>
      </c>
    </row>
    <row r="25" spans="1:12">
      <c r="A25" s="102"/>
      <c r="B25" s="82" t="s">
        <v>87</v>
      </c>
      <c r="C25" s="82" t="s">
        <v>82</v>
      </c>
      <c r="D25" s="10">
        <v>1</v>
      </c>
      <c r="E25" s="10">
        <v>1</v>
      </c>
      <c r="F25" s="17">
        <v>1</v>
      </c>
      <c r="G25" s="10">
        <v>1</v>
      </c>
      <c r="H25" s="17">
        <v>3</v>
      </c>
      <c r="I25" s="10">
        <v>0.25</v>
      </c>
      <c r="J25" s="52">
        <v>2</v>
      </c>
      <c r="K25" s="52">
        <v>2</v>
      </c>
      <c r="L25" s="52">
        <v>2</v>
      </c>
    </row>
    <row r="26" spans="1:12">
      <c r="A26" s="99" t="s">
        <v>109</v>
      </c>
      <c r="B26" s="82" t="s">
        <v>89</v>
      </c>
      <c r="C26" s="82" t="s">
        <v>53</v>
      </c>
      <c r="D26" s="10">
        <v>1</v>
      </c>
      <c r="E26" s="10">
        <v>1</v>
      </c>
      <c r="F26" s="17">
        <v>1</v>
      </c>
      <c r="G26" s="10">
        <v>1</v>
      </c>
      <c r="H26" s="17">
        <v>1</v>
      </c>
      <c r="I26" s="35">
        <v>1E-3</v>
      </c>
      <c r="J26" s="52">
        <v>1</v>
      </c>
      <c r="K26" s="52">
        <v>1</v>
      </c>
      <c r="L26" s="52">
        <v>1</v>
      </c>
    </row>
    <row r="27" spans="1:12">
      <c r="A27" s="100"/>
      <c r="B27" s="82" t="s">
        <v>90</v>
      </c>
      <c r="C27" s="82" t="s">
        <v>53</v>
      </c>
      <c r="D27" s="10">
        <v>1</v>
      </c>
      <c r="E27" s="42">
        <v>1</v>
      </c>
      <c r="F27" s="42">
        <v>1</v>
      </c>
      <c r="G27" s="42">
        <v>1</v>
      </c>
      <c r="H27" s="42">
        <v>1</v>
      </c>
      <c r="I27" s="42">
        <v>1</v>
      </c>
      <c r="J27" s="23">
        <v>1</v>
      </c>
      <c r="K27" s="23">
        <v>1</v>
      </c>
      <c r="L27" s="23">
        <v>1</v>
      </c>
    </row>
    <row r="28" spans="1:12">
      <c r="A28" s="100"/>
      <c r="B28" s="82" t="s">
        <v>91</v>
      </c>
      <c r="C28" s="82" t="s">
        <v>53</v>
      </c>
      <c r="D28" s="10">
        <v>1</v>
      </c>
      <c r="E28" s="10">
        <v>1</v>
      </c>
      <c r="F28" s="17">
        <v>1</v>
      </c>
      <c r="G28" s="10">
        <v>1</v>
      </c>
      <c r="H28" s="17">
        <v>1</v>
      </c>
      <c r="I28" s="35">
        <v>1E-3</v>
      </c>
      <c r="J28" s="52">
        <v>1</v>
      </c>
      <c r="K28" s="52">
        <v>1</v>
      </c>
      <c r="L28" s="52">
        <v>1</v>
      </c>
    </row>
    <row r="29" spans="1:12">
      <c r="A29" s="100"/>
      <c r="B29" s="82" t="s">
        <v>92</v>
      </c>
      <c r="C29" s="82" t="s">
        <v>53</v>
      </c>
      <c r="D29" s="10">
        <v>1</v>
      </c>
      <c r="E29" s="10">
        <v>1E-3</v>
      </c>
      <c r="F29" s="17">
        <v>1</v>
      </c>
      <c r="G29" s="10">
        <v>1</v>
      </c>
      <c r="H29" s="17">
        <v>1</v>
      </c>
      <c r="I29" s="35">
        <v>1E-3</v>
      </c>
      <c r="J29" s="52">
        <v>1</v>
      </c>
      <c r="K29" s="52">
        <v>1</v>
      </c>
      <c r="L29" s="52">
        <v>1</v>
      </c>
    </row>
    <row r="30" spans="1:12">
      <c r="A30" s="100"/>
      <c r="B30" s="82" t="s">
        <v>93</v>
      </c>
      <c r="C30" s="82" t="s">
        <v>53</v>
      </c>
      <c r="D30" s="10">
        <v>1E-3</v>
      </c>
      <c r="E30" s="10">
        <v>1</v>
      </c>
      <c r="F30" s="42">
        <v>1</v>
      </c>
      <c r="G30" s="42">
        <v>1</v>
      </c>
      <c r="H30" s="42">
        <v>1</v>
      </c>
      <c r="I30" s="42">
        <v>1</v>
      </c>
      <c r="J30" s="23">
        <v>1</v>
      </c>
      <c r="K30" s="23">
        <v>1</v>
      </c>
      <c r="L30" s="23">
        <v>1</v>
      </c>
    </row>
    <row r="31" spans="1:12">
      <c r="A31" s="100"/>
      <c r="B31" s="82" t="s">
        <v>94</v>
      </c>
      <c r="C31" s="82" t="s">
        <v>53</v>
      </c>
      <c r="D31" s="58">
        <v>1E-3</v>
      </c>
      <c r="E31" s="58">
        <v>1E-3</v>
      </c>
      <c r="F31" s="58">
        <v>1E-3</v>
      </c>
      <c r="G31" s="58">
        <v>1E-3</v>
      </c>
      <c r="H31" s="58">
        <v>1E-3</v>
      </c>
      <c r="I31" s="58">
        <v>1E-3</v>
      </c>
      <c r="J31" s="23">
        <v>1E-3</v>
      </c>
      <c r="K31" s="23">
        <v>1E-3</v>
      </c>
      <c r="L31" s="23">
        <v>1E-3</v>
      </c>
    </row>
    <row r="32" spans="1:12" ht="27">
      <c r="A32" s="100"/>
      <c r="B32" s="82" t="s">
        <v>95</v>
      </c>
      <c r="C32" s="82" t="s">
        <v>96</v>
      </c>
      <c r="D32" s="58">
        <v>1E-3</v>
      </c>
      <c r="E32" s="10">
        <v>1E-3</v>
      </c>
      <c r="F32" s="17">
        <v>1</v>
      </c>
      <c r="G32" s="10">
        <v>1</v>
      </c>
      <c r="H32" s="17">
        <v>1</v>
      </c>
      <c r="I32" s="35">
        <v>2</v>
      </c>
      <c r="J32" s="52">
        <v>1E-3</v>
      </c>
      <c r="K32" s="52">
        <v>1E-3</v>
      </c>
      <c r="L32" s="52">
        <v>1E-3</v>
      </c>
    </row>
    <row r="33" spans="1:12">
      <c r="A33" s="100"/>
      <c r="B33" s="82" t="s">
        <v>97</v>
      </c>
      <c r="C33" s="82" t="s">
        <v>30</v>
      </c>
      <c r="D33" s="10">
        <v>1E-3</v>
      </c>
      <c r="E33" s="10">
        <v>0.02</v>
      </c>
      <c r="F33" s="17">
        <v>0.13</v>
      </c>
      <c r="G33" s="10">
        <v>20</v>
      </c>
      <c r="H33" s="17">
        <v>5</v>
      </c>
      <c r="I33" s="35">
        <v>0.1</v>
      </c>
      <c r="J33" s="52">
        <v>0.5</v>
      </c>
      <c r="K33" s="52">
        <v>0.3</v>
      </c>
      <c r="L33" s="52">
        <v>0.02</v>
      </c>
    </row>
    <row r="34" spans="1:12" ht="27">
      <c r="A34" s="99" t="s">
        <v>110</v>
      </c>
      <c r="B34" s="82" t="s">
        <v>98</v>
      </c>
      <c r="C34" s="82" t="s">
        <v>54</v>
      </c>
      <c r="D34" s="10">
        <v>1</v>
      </c>
      <c r="E34" s="10">
        <v>1</v>
      </c>
      <c r="F34" s="17">
        <v>1</v>
      </c>
      <c r="G34" s="10">
        <v>2</v>
      </c>
      <c r="H34" s="17">
        <v>3</v>
      </c>
      <c r="I34" s="35">
        <v>1</v>
      </c>
      <c r="J34" s="52">
        <v>1</v>
      </c>
      <c r="K34" s="52">
        <v>1</v>
      </c>
      <c r="L34" s="52">
        <v>1</v>
      </c>
    </row>
    <row r="35" spans="1:12">
      <c r="A35" s="101"/>
      <c r="B35" s="82" t="s">
        <v>99</v>
      </c>
      <c r="C35" s="82"/>
      <c r="D35" s="10">
        <v>6</v>
      </c>
      <c r="E35" s="10">
        <v>1E-3</v>
      </c>
      <c r="F35" s="17">
        <v>1E-3</v>
      </c>
      <c r="G35" s="10">
        <v>1</v>
      </c>
      <c r="H35" s="17">
        <v>1</v>
      </c>
      <c r="I35" s="35">
        <v>6</v>
      </c>
      <c r="J35" s="76"/>
      <c r="K35" s="52">
        <v>1E-3</v>
      </c>
      <c r="L35" s="52">
        <v>1</v>
      </c>
    </row>
    <row r="36" spans="1:12">
      <c r="A36" s="101"/>
      <c r="B36" s="82" t="s">
        <v>100</v>
      </c>
      <c r="C36" s="82" t="s">
        <v>101</v>
      </c>
      <c r="D36" s="10">
        <v>500</v>
      </c>
      <c r="E36" s="10">
        <v>20</v>
      </c>
      <c r="F36" s="17">
        <v>400</v>
      </c>
      <c r="G36" s="10">
        <v>50</v>
      </c>
      <c r="H36" s="17">
        <v>4235</v>
      </c>
      <c r="I36" s="35">
        <v>100</v>
      </c>
      <c r="J36" s="52">
        <v>300</v>
      </c>
      <c r="K36" s="52">
        <v>400</v>
      </c>
      <c r="L36" s="52">
        <v>1E-3</v>
      </c>
    </row>
    <row r="37" spans="1:12">
      <c r="A37" s="101"/>
      <c r="B37" s="82" t="s">
        <v>102</v>
      </c>
      <c r="C37" s="82" t="s">
        <v>53</v>
      </c>
      <c r="D37" s="10">
        <v>1</v>
      </c>
      <c r="E37" s="10">
        <v>1E-3</v>
      </c>
      <c r="F37" s="17">
        <v>1</v>
      </c>
      <c r="G37" s="10">
        <v>1</v>
      </c>
      <c r="H37" s="17">
        <v>0</v>
      </c>
      <c r="I37" s="35">
        <v>1</v>
      </c>
      <c r="J37" s="52">
        <v>1</v>
      </c>
      <c r="K37" s="52">
        <v>1</v>
      </c>
      <c r="L37" s="52">
        <v>1</v>
      </c>
    </row>
    <row r="38" spans="1:12">
      <c r="A38" s="101"/>
      <c r="B38" s="82" t="s">
        <v>103</v>
      </c>
      <c r="C38" s="82" t="s">
        <v>53</v>
      </c>
      <c r="D38" s="10">
        <v>1E-3</v>
      </c>
      <c r="E38" s="58">
        <v>1E-3</v>
      </c>
      <c r="F38" s="58">
        <v>1E-3</v>
      </c>
      <c r="G38" s="58">
        <v>1E-3</v>
      </c>
      <c r="H38" s="58">
        <v>1E-3</v>
      </c>
      <c r="I38" s="58">
        <v>1E-3</v>
      </c>
      <c r="J38" s="23">
        <v>1E-3</v>
      </c>
      <c r="K38" s="23">
        <v>1E-3</v>
      </c>
      <c r="L38" s="23">
        <v>1E-3</v>
      </c>
    </row>
    <row r="39" spans="1:12">
      <c r="A39" s="102"/>
      <c r="B39" s="82" t="s">
        <v>104</v>
      </c>
      <c r="C39" s="82" t="s">
        <v>54</v>
      </c>
      <c r="D39" s="10">
        <v>1E-3</v>
      </c>
      <c r="E39" s="10">
        <v>1E-3</v>
      </c>
      <c r="F39" s="17">
        <v>1E-3</v>
      </c>
      <c r="G39" s="10">
        <v>1</v>
      </c>
      <c r="H39" s="17">
        <v>1</v>
      </c>
      <c r="I39" s="35">
        <v>1E-3</v>
      </c>
      <c r="J39" s="52">
        <v>1E-3</v>
      </c>
      <c r="K39" s="52">
        <v>1E-3</v>
      </c>
      <c r="L39" s="52">
        <v>1E-3</v>
      </c>
    </row>
    <row r="40" spans="1:12" ht="13.5" customHeight="1">
      <c r="A40" s="97" t="s">
        <v>111</v>
      </c>
      <c r="B40" s="4"/>
      <c r="C40" s="4"/>
      <c r="D40" s="4"/>
      <c r="E40" s="4"/>
      <c r="F40" s="19"/>
      <c r="G40" s="4"/>
      <c r="H40" s="19"/>
      <c r="I40" s="4"/>
      <c r="J40" s="69"/>
      <c r="K40" s="69"/>
      <c r="L40" s="69"/>
    </row>
    <row r="41" spans="1:12">
      <c r="A41" s="97"/>
      <c r="B41" s="4"/>
      <c r="C41" s="4"/>
      <c r="D41" s="4"/>
      <c r="E41" s="4"/>
      <c r="F41" s="19"/>
      <c r="G41" s="4"/>
      <c r="H41" s="19"/>
      <c r="I41" s="4"/>
      <c r="J41" s="69"/>
      <c r="K41" s="69"/>
      <c r="L41" s="69"/>
    </row>
    <row r="42" spans="1:12">
      <c r="B42" s="2"/>
      <c r="C42" s="1"/>
      <c r="D42" s="1"/>
      <c r="I42" s="3"/>
      <c r="L42" s="74"/>
    </row>
    <row r="43" spans="1:12">
      <c r="B43" s="2"/>
      <c r="C43" s="1"/>
      <c r="D43" s="1"/>
    </row>
    <row r="44" spans="1:12">
      <c r="B44" s="2"/>
      <c r="C44" s="1"/>
      <c r="D44" s="1"/>
    </row>
    <row r="45" spans="1:12">
      <c r="B45" s="2"/>
      <c r="C45" s="1"/>
      <c r="D45" s="1"/>
    </row>
  </sheetData>
  <mergeCells count="10">
    <mergeCell ref="A1:N1"/>
    <mergeCell ref="A40:A41"/>
    <mergeCell ref="A20:A25"/>
    <mergeCell ref="A26:A33"/>
    <mergeCell ref="A34:A39"/>
    <mergeCell ref="A7:A12"/>
    <mergeCell ref="A13:A19"/>
    <mergeCell ref="A2:B2"/>
    <mergeCell ref="C2:D2"/>
    <mergeCell ref="A4:A6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45"/>
  <sheetViews>
    <sheetView workbookViewId="0">
      <selection activeCell="R10" sqref="R10"/>
    </sheetView>
  </sheetViews>
  <sheetFormatPr defaultRowHeight="13.5"/>
  <cols>
    <col min="1" max="1" width="15" bestFit="1" customWidth="1"/>
    <col min="2" max="2" width="66.25" customWidth="1"/>
    <col min="3" max="3" width="22.75" customWidth="1"/>
    <col min="4" max="4" width="12.125" customWidth="1"/>
    <col min="10" max="10" width="9" style="54"/>
    <col min="12" max="12" width="11.625" bestFit="1" customWidth="1"/>
  </cols>
  <sheetData>
    <row r="1" spans="1:14" s="81" customFormat="1" ht="39" customHeight="1">
      <c r="A1" s="98" t="s">
        <v>46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</row>
    <row r="2" spans="1:14" s="8" customFormat="1" ht="18.75" customHeight="1">
      <c r="A2" s="105" t="s">
        <v>47</v>
      </c>
      <c r="B2" s="105"/>
      <c r="C2" s="103" t="s">
        <v>51</v>
      </c>
      <c r="D2" s="104"/>
    </row>
    <row r="3" spans="1:14">
      <c r="A3" s="3" t="s">
        <v>48</v>
      </c>
      <c r="B3" s="3" t="s">
        <v>49</v>
      </c>
      <c r="C3" s="3" t="s">
        <v>50</v>
      </c>
      <c r="D3" s="81" t="s">
        <v>172</v>
      </c>
      <c r="E3" s="81" t="s">
        <v>173</v>
      </c>
      <c r="F3" s="81" t="s">
        <v>174</v>
      </c>
      <c r="G3" s="81" t="s">
        <v>145</v>
      </c>
      <c r="H3" s="81" t="s">
        <v>175</v>
      </c>
      <c r="I3" s="81" t="s">
        <v>176</v>
      </c>
      <c r="J3" s="81" t="s">
        <v>177</v>
      </c>
      <c r="K3" s="81" t="s">
        <v>178</v>
      </c>
      <c r="L3" s="81" t="s">
        <v>179</v>
      </c>
      <c r="M3" s="81" t="s">
        <v>180</v>
      </c>
    </row>
    <row r="4" spans="1:14">
      <c r="A4" s="99" t="s">
        <v>106</v>
      </c>
      <c r="B4" s="82" t="s">
        <v>58</v>
      </c>
      <c r="C4" s="83" t="s">
        <v>68</v>
      </c>
      <c r="D4" s="17">
        <v>1E-3</v>
      </c>
      <c r="E4" s="17">
        <v>1E-3</v>
      </c>
      <c r="F4" s="17">
        <v>1E-3</v>
      </c>
      <c r="G4" s="17">
        <v>1E-3</v>
      </c>
      <c r="H4" s="17">
        <v>1E-3</v>
      </c>
      <c r="I4" s="17">
        <v>1E-3</v>
      </c>
      <c r="J4" s="52">
        <v>1E-3</v>
      </c>
      <c r="K4" s="17">
        <v>1E-3</v>
      </c>
      <c r="L4" s="17">
        <v>1E-3</v>
      </c>
      <c r="M4" s="17">
        <v>1</v>
      </c>
    </row>
    <row r="5" spans="1:14">
      <c r="A5" s="101"/>
      <c r="B5" s="82" t="s">
        <v>59</v>
      </c>
      <c r="C5" s="84" t="s">
        <v>68</v>
      </c>
      <c r="D5" s="17">
        <v>1E-3</v>
      </c>
      <c r="E5" s="17">
        <v>1E-3</v>
      </c>
      <c r="F5" s="17">
        <v>1E-3</v>
      </c>
      <c r="G5" s="17">
        <v>1E-3</v>
      </c>
      <c r="H5" s="17">
        <v>1</v>
      </c>
      <c r="I5" s="17">
        <v>1E-3</v>
      </c>
      <c r="J5" s="52">
        <v>1E-3</v>
      </c>
      <c r="K5" s="17">
        <v>1E-3</v>
      </c>
      <c r="L5" s="17">
        <v>1E-3</v>
      </c>
      <c r="M5" s="17">
        <v>1E-3</v>
      </c>
    </row>
    <row r="6" spans="1:14" ht="27">
      <c r="A6" s="102"/>
      <c r="B6" s="82" t="s">
        <v>60</v>
      </c>
      <c r="C6" s="82" t="s">
        <v>52</v>
      </c>
      <c r="D6" s="17">
        <v>1</v>
      </c>
      <c r="E6" s="10">
        <v>1</v>
      </c>
      <c r="F6" s="17">
        <v>1</v>
      </c>
      <c r="G6" s="17">
        <v>4</v>
      </c>
      <c r="H6" s="17">
        <v>2</v>
      </c>
      <c r="I6" s="17">
        <v>1</v>
      </c>
      <c r="J6" s="52">
        <v>1</v>
      </c>
      <c r="K6" s="17">
        <v>1</v>
      </c>
      <c r="L6" s="14">
        <v>1</v>
      </c>
      <c r="M6" s="17">
        <v>3</v>
      </c>
    </row>
    <row r="7" spans="1:14" ht="13.5" customHeight="1">
      <c r="A7" s="99" t="s">
        <v>105</v>
      </c>
      <c r="B7" s="82" t="s">
        <v>61</v>
      </c>
      <c r="C7" s="82" t="s">
        <v>53</v>
      </c>
      <c r="D7" s="17">
        <v>1E-3</v>
      </c>
      <c r="E7" s="17">
        <v>1E-3</v>
      </c>
      <c r="F7" s="17">
        <v>1E-3</v>
      </c>
      <c r="G7" s="17">
        <v>1E-3</v>
      </c>
      <c r="H7" s="17">
        <v>1E-3</v>
      </c>
      <c r="I7" s="17">
        <v>1E-3</v>
      </c>
      <c r="J7" s="52">
        <v>1E-3</v>
      </c>
      <c r="K7" s="17">
        <v>1E-3</v>
      </c>
      <c r="L7" s="17">
        <v>1E-3</v>
      </c>
      <c r="M7" s="17">
        <v>1E-3</v>
      </c>
    </row>
    <row r="8" spans="1:14">
      <c r="A8" s="101"/>
      <c r="B8" s="82" t="s">
        <v>62</v>
      </c>
      <c r="C8" s="82" t="s">
        <v>55</v>
      </c>
      <c r="D8" s="17">
        <v>1</v>
      </c>
      <c r="E8" s="10">
        <v>0.6</v>
      </c>
      <c r="F8" s="17">
        <v>0</v>
      </c>
      <c r="G8" s="17">
        <v>0.8</v>
      </c>
      <c r="H8" s="17">
        <v>0</v>
      </c>
      <c r="I8" s="17">
        <v>0.8</v>
      </c>
      <c r="J8" s="52">
        <v>2</v>
      </c>
      <c r="K8" s="17">
        <v>0.5</v>
      </c>
      <c r="L8" s="14">
        <v>0.5</v>
      </c>
      <c r="M8" s="17">
        <v>10</v>
      </c>
    </row>
    <row r="9" spans="1:14" ht="13.5" customHeight="1">
      <c r="A9" s="101"/>
      <c r="B9" s="82" t="s">
        <v>63</v>
      </c>
      <c r="C9" s="82" t="s">
        <v>56</v>
      </c>
      <c r="D9" s="17">
        <v>1</v>
      </c>
      <c r="E9" s="10">
        <v>1</v>
      </c>
      <c r="F9" s="17">
        <v>1</v>
      </c>
      <c r="G9" s="17">
        <v>1</v>
      </c>
      <c r="H9" s="17">
        <v>1</v>
      </c>
      <c r="I9" s="17">
        <v>1</v>
      </c>
      <c r="J9" s="52">
        <v>1</v>
      </c>
      <c r="K9" s="17">
        <v>1</v>
      </c>
      <c r="L9" s="14">
        <v>1</v>
      </c>
      <c r="M9" s="17">
        <v>1</v>
      </c>
    </row>
    <row r="10" spans="1:14">
      <c r="A10" s="101"/>
      <c r="B10" s="82" t="s">
        <v>64</v>
      </c>
      <c r="C10" s="82" t="s">
        <v>57</v>
      </c>
      <c r="D10" s="17" t="s">
        <v>5</v>
      </c>
      <c r="E10" s="10">
        <v>3</v>
      </c>
      <c r="F10" s="17">
        <v>1</v>
      </c>
      <c r="G10" s="17">
        <v>3</v>
      </c>
      <c r="H10" s="17">
        <v>2</v>
      </c>
      <c r="I10" s="17">
        <v>6</v>
      </c>
      <c r="J10" s="52">
        <v>1</v>
      </c>
      <c r="K10" s="17">
        <v>3</v>
      </c>
      <c r="L10" s="14">
        <v>3</v>
      </c>
      <c r="M10" s="17">
        <v>4</v>
      </c>
    </row>
    <row r="11" spans="1:14">
      <c r="A11" s="101"/>
      <c r="B11" s="82" t="s">
        <v>65</v>
      </c>
      <c r="C11" s="82" t="s">
        <v>82</v>
      </c>
      <c r="D11" s="17">
        <v>5</v>
      </c>
      <c r="E11" s="10">
        <v>2.5</v>
      </c>
      <c r="F11" s="17">
        <v>2</v>
      </c>
      <c r="G11" s="17">
        <v>2</v>
      </c>
      <c r="H11" s="17">
        <v>0</v>
      </c>
      <c r="I11" s="17">
        <v>2.5</v>
      </c>
      <c r="J11" s="52">
        <v>5</v>
      </c>
      <c r="K11" s="17">
        <v>2</v>
      </c>
      <c r="L11" s="14">
        <v>2</v>
      </c>
      <c r="M11" s="17">
        <v>3</v>
      </c>
    </row>
    <row r="12" spans="1:14">
      <c r="A12" s="102"/>
      <c r="B12" s="82" t="s">
        <v>67</v>
      </c>
      <c r="C12" s="82" t="s">
        <v>66</v>
      </c>
      <c r="D12" s="17">
        <v>1E-3</v>
      </c>
      <c r="E12" s="17">
        <v>1E-3</v>
      </c>
      <c r="F12" s="17">
        <v>1E-3</v>
      </c>
      <c r="G12" s="17">
        <v>1E-3</v>
      </c>
      <c r="H12" s="17">
        <v>8.1199999999999992</v>
      </c>
      <c r="I12" s="17">
        <v>1E-3</v>
      </c>
      <c r="J12" s="52">
        <v>1E-3</v>
      </c>
      <c r="K12" s="17">
        <v>1E-3</v>
      </c>
      <c r="L12" s="17">
        <v>1E-3</v>
      </c>
      <c r="M12" s="17">
        <v>14.63</v>
      </c>
    </row>
    <row r="13" spans="1:14" ht="13.5" customHeight="1">
      <c r="A13" s="99" t="s">
        <v>107</v>
      </c>
      <c r="B13" s="82" t="s">
        <v>69</v>
      </c>
      <c r="C13" s="82" t="s">
        <v>30</v>
      </c>
      <c r="D13" s="17">
        <v>87</v>
      </c>
      <c r="E13" s="37">
        <v>95</v>
      </c>
      <c r="F13" s="17">
        <v>91</v>
      </c>
      <c r="G13" s="17">
        <v>89</v>
      </c>
      <c r="H13" s="17">
        <v>91</v>
      </c>
      <c r="I13" s="17">
        <v>93</v>
      </c>
      <c r="J13" s="52">
        <v>90.9</v>
      </c>
      <c r="K13" s="17">
        <v>93</v>
      </c>
      <c r="L13" s="14">
        <v>90</v>
      </c>
      <c r="M13" s="17">
        <v>92</v>
      </c>
    </row>
    <row r="14" spans="1:14">
      <c r="A14" s="100"/>
      <c r="B14" s="82" t="s">
        <v>70</v>
      </c>
      <c r="C14" s="82" t="s">
        <v>71</v>
      </c>
      <c r="D14" s="17">
        <v>8</v>
      </c>
      <c r="E14" s="37">
        <v>2.7</v>
      </c>
      <c r="F14" s="17">
        <v>4</v>
      </c>
      <c r="G14" s="17">
        <v>7.2</v>
      </c>
      <c r="H14" s="17">
        <v>3.6</v>
      </c>
      <c r="I14" s="17">
        <v>2.6</v>
      </c>
      <c r="J14" s="52">
        <v>5.9</v>
      </c>
      <c r="K14" s="17">
        <v>2.5</v>
      </c>
      <c r="L14" s="14">
        <v>5.0999999999999996</v>
      </c>
      <c r="M14" s="17">
        <v>4.5999999999999996</v>
      </c>
    </row>
    <row r="15" spans="1:14" ht="13.5" customHeight="1">
      <c r="A15" s="100"/>
      <c r="B15" s="82" t="s">
        <v>73</v>
      </c>
      <c r="C15" s="82" t="s">
        <v>30</v>
      </c>
      <c r="D15" s="17">
        <v>5.1710258486046389E-3</v>
      </c>
      <c r="E15" s="11">
        <v>7.0533375144414042E-3</v>
      </c>
      <c r="F15" s="17">
        <v>1.6733422273381569E-2</v>
      </c>
      <c r="G15" s="17">
        <v>3.941965421656749E-3</v>
      </c>
      <c r="H15" s="17">
        <v>8.9155704444235026E-3</v>
      </c>
      <c r="I15" s="17">
        <v>3.413130251749677E-2</v>
      </c>
      <c r="J15" s="52">
        <v>5.5999999999999999E-3</v>
      </c>
      <c r="K15" s="17">
        <v>7.0886119944961416E-3</v>
      </c>
      <c r="L15" s="14">
        <v>3.1375669470077292E-3</v>
      </c>
      <c r="M15" s="17">
        <v>6.8804698625588127E-3</v>
      </c>
    </row>
    <row r="16" spans="1:14" ht="13.5" customHeight="1">
      <c r="A16" s="100"/>
      <c r="B16" s="82" t="s">
        <v>72</v>
      </c>
      <c r="C16" s="82" t="s">
        <v>30</v>
      </c>
      <c r="D16" s="17">
        <f>(1-D15)*100</f>
        <v>99.482897415139533</v>
      </c>
      <c r="E16" s="17">
        <f t="shared" ref="E16:M16" si="0">(1-E15)*100</f>
        <v>99.294666248555856</v>
      </c>
      <c r="F16" s="17">
        <f t="shared" si="0"/>
        <v>98.326657772661846</v>
      </c>
      <c r="G16" s="17">
        <f t="shared" si="0"/>
        <v>99.605803457834327</v>
      </c>
      <c r="H16" s="17">
        <f t="shared" si="0"/>
        <v>99.108442955557649</v>
      </c>
      <c r="I16" s="17">
        <f t="shared" si="0"/>
        <v>96.586869748250322</v>
      </c>
      <c r="J16" s="52">
        <f t="shared" si="0"/>
        <v>99.44</v>
      </c>
      <c r="K16" s="17">
        <f t="shared" si="0"/>
        <v>99.291138800550385</v>
      </c>
      <c r="L16" s="17">
        <f t="shared" si="0"/>
        <v>99.686243305299229</v>
      </c>
      <c r="M16" s="17">
        <f t="shared" si="0"/>
        <v>99.311953013744116</v>
      </c>
    </row>
    <row r="17" spans="1:13" s="54" customFormat="1" ht="13.5" customHeight="1">
      <c r="A17" s="100"/>
      <c r="B17" s="23" t="s">
        <v>74</v>
      </c>
      <c r="C17" s="23" t="s">
        <v>75</v>
      </c>
      <c r="D17" s="52">
        <v>1E-3</v>
      </c>
      <c r="E17" s="23">
        <v>0.35</v>
      </c>
      <c r="F17" s="52">
        <v>1E-3</v>
      </c>
      <c r="G17" s="52">
        <v>0.35</v>
      </c>
      <c r="H17" s="52">
        <v>1E-3</v>
      </c>
      <c r="I17" s="52">
        <v>0.8</v>
      </c>
      <c r="J17" s="52">
        <v>1E-3</v>
      </c>
      <c r="K17" s="52">
        <v>0.3</v>
      </c>
      <c r="L17" s="51">
        <v>0.35</v>
      </c>
      <c r="M17" s="52">
        <v>0.5</v>
      </c>
    </row>
    <row r="18" spans="1:13">
      <c r="A18" s="100"/>
      <c r="B18" s="82" t="s">
        <v>76</v>
      </c>
      <c r="C18" s="82" t="s">
        <v>77</v>
      </c>
      <c r="D18" s="17">
        <v>1E-3</v>
      </c>
      <c r="E18" s="10">
        <v>1E-3</v>
      </c>
      <c r="F18" s="17">
        <v>1E-3</v>
      </c>
      <c r="G18" s="17">
        <v>1E-3</v>
      </c>
      <c r="H18" s="17">
        <v>1E-3</v>
      </c>
      <c r="I18" s="17">
        <v>1E-3</v>
      </c>
      <c r="J18" s="52">
        <v>1E-3</v>
      </c>
      <c r="K18" s="17">
        <v>1E-3</v>
      </c>
      <c r="L18" s="14">
        <v>1E-3</v>
      </c>
      <c r="M18" s="17">
        <v>1E-3</v>
      </c>
    </row>
    <row r="19" spans="1:13">
      <c r="A19" s="106"/>
      <c r="B19" s="82" t="s">
        <v>78</v>
      </c>
      <c r="C19" s="82" t="s">
        <v>79</v>
      </c>
      <c r="D19" s="17">
        <v>1E-3</v>
      </c>
      <c r="E19" s="17">
        <v>1E-3</v>
      </c>
      <c r="F19" s="17">
        <v>1E-3</v>
      </c>
      <c r="G19" s="17">
        <v>1E-3</v>
      </c>
      <c r="H19" s="17">
        <v>1E-3</v>
      </c>
      <c r="I19" s="17">
        <v>1E-3</v>
      </c>
      <c r="J19" s="52">
        <v>1E-3</v>
      </c>
      <c r="K19" s="17">
        <v>1E-3</v>
      </c>
      <c r="L19" s="17">
        <v>1E-3</v>
      </c>
      <c r="M19" s="17">
        <v>1E-3</v>
      </c>
    </row>
    <row r="20" spans="1:13" ht="13.5" customHeight="1">
      <c r="A20" s="99" t="s">
        <v>108</v>
      </c>
      <c r="B20" s="82" t="s">
        <v>83</v>
      </c>
      <c r="C20" s="82" t="s">
        <v>81</v>
      </c>
      <c r="D20" s="17">
        <v>0.19</v>
      </c>
      <c r="E20" s="10">
        <v>0.2056</v>
      </c>
      <c r="F20" s="17">
        <v>0.24</v>
      </c>
      <c r="G20" s="17">
        <v>0.22389999999999999</v>
      </c>
      <c r="H20" s="17">
        <v>0.24629999999999999</v>
      </c>
      <c r="I20" s="17">
        <v>0.31030000000000002</v>
      </c>
      <c r="J20" s="52">
        <v>0.21</v>
      </c>
      <c r="K20" s="17">
        <v>0.18229999999999999</v>
      </c>
      <c r="L20" s="14">
        <v>0.14549999999999999</v>
      </c>
      <c r="M20" s="17">
        <v>0.27350000000000002</v>
      </c>
    </row>
    <row r="21" spans="1:13">
      <c r="A21" s="101"/>
      <c r="B21" s="82" t="s">
        <v>84</v>
      </c>
      <c r="C21" s="82" t="s">
        <v>80</v>
      </c>
      <c r="D21" s="17">
        <v>0.19</v>
      </c>
      <c r="E21" s="10">
        <v>0.20130000000000001</v>
      </c>
      <c r="F21" s="17">
        <v>0.23</v>
      </c>
      <c r="G21" s="17">
        <v>0.2228</v>
      </c>
      <c r="H21" s="17">
        <v>0.24030000000000001</v>
      </c>
      <c r="I21" s="17">
        <v>0.30030000000000001</v>
      </c>
      <c r="J21" s="52">
        <v>0.2</v>
      </c>
      <c r="K21" s="17">
        <v>0.1792</v>
      </c>
      <c r="L21" s="14">
        <v>0.14449999999999999</v>
      </c>
      <c r="M21" s="17">
        <v>0.26679999999999998</v>
      </c>
    </row>
    <row r="22" spans="1:13">
      <c r="A22" s="101"/>
      <c r="B22" s="82" t="s">
        <v>85</v>
      </c>
      <c r="C22" s="82" t="s">
        <v>80</v>
      </c>
      <c r="D22" s="17">
        <v>1E-3</v>
      </c>
      <c r="E22" s="10">
        <v>4.3E-3</v>
      </c>
      <c r="F22" s="17">
        <v>0.01</v>
      </c>
      <c r="G22" s="17">
        <v>1.1000000000000001E-3</v>
      </c>
      <c r="H22" s="17">
        <v>6.0000000000000001E-3</v>
      </c>
      <c r="I22" s="17">
        <v>4.1999999999999997E-3</v>
      </c>
      <c r="J22" s="52">
        <v>1E-3</v>
      </c>
      <c r="K22" s="17">
        <v>3.0999999999999999E-3</v>
      </c>
      <c r="L22" s="14">
        <v>1E-3</v>
      </c>
      <c r="M22" s="17">
        <v>6.7000000000000004E-2</v>
      </c>
    </row>
    <row r="23" spans="1:13">
      <c r="A23" s="101"/>
      <c r="B23" s="82" t="s">
        <v>88</v>
      </c>
      <c r="C23" s="82" t="s">
        <v>80</v>
      </c>
      <c r="D23" s="17">
        <v>0.15</v>
      </c>
      <c r="E23" s="10">
        <v>0.1125</v>
      </c>
      <c r="F23" s="17">
        <v>0.1</v>
      </c>
      <c r="G23" s="17">
        <v>0.1232</v>
      </c>
      <c r="H23" s="17">
        <v>1394</v>
      </c>
      <c r="I23" s="17">
        <v>0.11</v>
      </c>
      <c r="J23" s="52">
        <v>0.17</v>
      </c>
      <c r="K23" s="17">
        <v>0.1002</v>
      </c>
      <c r="L23" s="14">
        <v>8.0699999999999994E-2</v>
      </c>
      <c r="M23" s="17">
        <v>0.15959999999999999</v>
      </c>
    </row>
    <row r="24" spans="1:13">
      <c r="A24" s="101"/>
      <c r="B24" s="82" t="s">
        <v>86</v>
      </c>
      <c r="C24" s="82" t="s">
        <v>0</v>
      </c>
      <c r="D24" s="17">
        <v>79</v>
      </c>
      <c r="E24" s="10">
        <v>55</v>
      </c>
      <c r="F24" s="17">
        <v>43</v>
      </c>
      <c r="G24" s="17">
        <v>55</v>
      </c>
      <c r="H24" s="17">
        <v>58</v>
      </c>
      <c r="I24" s="34">
        <v>0.55000000000000004</v>
      </c>
      <c r="J24" s="77">
        <v>0.78</v>
      </c>
      <c r="K24" s="34">
        <v>0.55000000000000004</v>
      </c>
      <c r="L24" s="14">
        <v>56</v>
      </c>
      <c r="M24" s="34">
        <v>0.6</v>
      </c>
    </row>
    <row r="25" spans="1:13">
      <c r="A25" s="102"/>
      <c r="B25" s="82" t="s">
        <v>87</v>
      </c>
      <c r="C25" s="82" t="s">
        <v>82</v>
      </c>
      <c r="D25" s="17">
        <v>1.95</v>
      </c>
      <c r="E25" s="10">
        <v>2.3199999999999998</v>
      </c>
      <c r="F25" s="17">
        <v>3.5</v>
      </c>
      <c r="G25" s="17">
        <v>2.6</v>
      </c>
      <c r="H25" s="17">
        <v>2.2999999999999998</v>
      </c>
      <c r="I25" s="17">
        <v>3</v>
      </c>
      <c r="J25" s="52">
        <v>1.95</v>
      </c>
      <c r="K25" s="17">
        <v>2.2999999999999998</v>
      </c>
      <c r="L25" s="14">
        <v>2.8</v>
      </c>
      <c r="M25" s="17">
        <v>2.2000000000000002</v>
      </c>
    </row>
    <row r="26" spans="1:13">
      <c r="A26" s="99" t="s">
        <v>109</v>
      </c>
      <c r="B26" s="82" t="s">
        <v>89</v>
      </c>
      <c r="C26" s="82" t="s">
        <v>53</v>
      </c>
      <c r="D26" s="17">
        <v>1</v>
      </c>
      <c r="E26" s="10">
        <v>1</v>
      </c>
      <c r="F26" s="17">
        <v>1</v>
      </c>
      <c r="G26" s="17">
        <v>1</v>
      </c>
      <c r="H26" s="17">
        <v>1</v>
      </c>
      <c r="I26" s="17">
        <v>1</v>
      </c>
      <c r="J26" s="52">
        <v>1</v>
      </c>
      <c r="K26" s="17">
        <v>1</v>
      </c>
      <c r="L26" s="14">
        <v>1</v>
      </c>
      <c r="M26" s="17">
        <v>1</v>
      </c>
    </row>
    <row r="27" spans="1:13">
      <c r="A27" s="100"/>
      <c r="B27" s="82" t="s">
        <v>90</v>
      </c>
      <c r="C27" s="82" t="s">
        <v>53</v>
      </c>
      <c r="D27" s="17">
        <v>1</v>
      </c>
      <c r="E27" s="17">
        <v>1</v>
      </c>
      <c r="F27" s="17">
        <v>1</v>
      </c>
      <c r="G27" s="17">
        <v>1</v>
      </c>
      <c r="H27" s="17">
        <v>1</v>
      </c>
      <c r="I27" s="17">
        <v>1</v>
      </c>
      <c r="J27" s="52">
        <v>1</v>
      </c>
      <c r="K27" s="17">
        <v>1</v>
      </c>
      <c r="L27" s="17">
        <v>1</v>
      </c>
      <c r="M27" s="17">
        <v>1</v>
      </c>
    </row>
    <row r="28" spans="1:13">
      <c r="A28" s="100"/>
      <c r="B28" s="82" t="s">
        <v>91</v>
      </c>
      <c r="C28" s="82" t="s">
        <v>53</v>
      </c>
      <c r="D28" s="17">
        <v>1</v>
      </c>
      <c r="E28" s="17">
        <v>1</v>
      </c>
      <c r="F28" s="17">
        <v>1</v>
      </c>
      <c r="G28" s="17">
        <v>1</v>
      </c>
      <c r="H28" s="17">
        <v>1</v>
      </c>
      <c r="I28" s="17">
        <v>1</v>
      </c>
      <c r="J28" s="52">
        <v>1</v>
      </c>
      <c r="K28" s="17">
        <v>1</v>
      </c>
      <c r="L28" s="17">
        <v>1</v>
      </c>
      <c r="M28" s="17">
        <v>1</v>
      </c>
    </row>
    <row r="29" spans="1:13">
      <c r="A29" s="100"/>
      <c r="B29" s="82" t="s">
        <v>92</v>
      </c>
      <c r="C29" s="82" t="s">
        <v>53</v>
      </c>
      <c r="D29" s="17">
        <v>1</v>
      </c>
      <c r="E29" s="17">
        <v>1</v>
      </c>
      <c r="F29" s="17">
        <v>1</v>
      </c>
      <c r="G29" s="17">
        <v>1</v>
      </c>
      <c r="H29" s="17">
        <v>1</v>
      </c>
      <c r="I29" s="17">
        <v>1</v>
      </c>
      <c r="J29" s="52">
        <v>1</v>
      </c>
      <c r="K29" s="17">
        <v>1</v>
      </c>
      <c r="L29" s="17">
        <v>1</v>
      </c>
      <c r="M29" s="17">
        <v>1</v>
      </c>
    </row>
    <row r="30" spans="1:13">
      <c r="A30" s="100"/>
      <c r="B30" s="82" t="s">
        <v>93</v>
      </c>
      <c r="C30" s="82" t="s">
        <v>53</v>
      </c>
      <c r="D30" s="17">
        <v>1</v>
      </c>
      <c r="E30" s="17">
        <v>1</v>
      </c>
      <c r="F30" s="17">
        <v>1</v>
      </c>
      <c r="G30" s="17">
        <v>1</v>
      </c>
      <c r="H30" s="17">
        <v>1</v>
      </c>
      <c r="I30" s="17">
        <v>1</v>
      </c>
      <c r="J30" s="52">
        <v>1</v>
      </c>
      <c r="K30" s="17">
        <v>1</v>
      </c>
      <c r="L30" s="14">
        <v>1</v>
      </c>
      <c r="M30" s="17">
        <v>1</v>
      </c>
    </row>
    <row r="31" spans="1:13">
      <c r="A31" s="100"/>
      <c r="B31" s="82" t="s">
        <v>94</v>
      </c>
      <c r="C31" s="82" t="s">
        <v>53</v>
      </c>
      <c r="D31" s="17">
        <v>1E-3</v>
      </c>
      <c r="E31" s="17">
        <v>1E-3</v>
      </c>
      <c r="F31" s="17">
        <v>1E-3</v>
      </c>
      <c r="G31" s="17">
        <v>1E-3</v>
      </c>
      <c r="H31" s="17">
        <v>1E-3</v>
      </c>
      <c r="I31" s="17">
        <v>1E-3</v>
      </c>
      <c r="J31" s="52">
        <v>1E-3</v>
      </c>
      <c r="K31" s="17">
        <v>1E-3</v>
      </c>
      <c r="L31" s="17">
        <v>1E-3</v>
      </c>
      <c r="M31" s="17">
        <v>1E-3</v>
      </c>
    </row>
    <row r="32" spans="1:13" ht="27">
      <c r="A32" s="100"/>
      <c r="B32" s="82" t="s">
        <v>95</v>
      </c>
      <c r="C32" s="82" t="s">
        <v>96</v>
      </c>
      <c r="D32" s="17">
        <v>1</v>
      </c>
      <c r="E32" s="10">
        <v>1E-3</v>
      </c>
      <c r="F32" s="58">
        <v>1E-3</v>
      </c>
      <c r="G32" s="58">
        <v>1E-3</v>
      </c>
      <c r="H32" s="58">
        <v>1E-3</v>
      </c>
      <c r="I32" s="58">
        <v>1E-3</v>
      </c>
      <c r="J32" s="52">
        <v>2</v>
      </c>
      <c r="K32" s="17">
        <v>1E-3</v>
      </c>
      <c r="L32" s="17">
        <v>1E-3</v>
      </c>
      <c r="M32" s="17">
        <v>1E-3</v>
      </c>
    </row>
    <row r="33" spans="1:13">
      <c r="A33" s="100"/>
      <c r="B33" s="82" t="s">
        <v>97</v>
      </c>
      <c r="C33" s="82" t="s">
        <v>30</v>
      </c>
      <c r="D33" s="17">
        <v>5.26</v>
      </c>
      <c r="E33" s="10">
        <v>2.2000000000000002</v>
      </c>
      <c r="F33" s="17">
        <v>3</v>
      </c>
      <c r="G33" s="17">
        <v>0.72</v>
      </c>
      <c r="H33" s="17">
        <v>0.83</v>
      </c>
      <c r="I33" s="17">
        <v>0.83</v>
      </c>
      <c r="J33" s="52">
        <v>4.76</v>
      </c>
      <c r="K33" s="17">
        <v>0.83</v>
      </c>
      <c r="L33" s="48">
        <v>2.89</v>
      </c>
      <c r="M33" s="17">
        <v>1.2999999999999999E-2</v>
      </c>
    </row>
    <row r="34" spans="1:13" ht="27">
      <c r="A34" s="99" t="s">
        <v>110</v>
      </c>
      <c r="B34" s="82" t="s">
        <v>98</v>
      </c>
      <c r="C34" s="82" t="s">
        <v>54</v>
      </c>
      <c r="D34" s="17">
        <v>4</v>
      </c>
      <c r="E34" s="23">
        <v>4</v>
      </c>
      <c r="F34" s="17">
        <v>1E-3</v>
      </c>
      <c r="G34" s="17">
        <v>1</v>
      </c>
      <c r="H34" s="17">
        <v>1</v>
      </c>
      <c r="I34" s="17">
        <v>1</v>
      </c>
      <c r="J34" s="52">
        <v>4</v>
      </c>
      <c r="K34" s="17">
        <v>1</v>
      </c>
      <c r="L34" s="14">
        <v>1</v>
      </c>
      <c r="M34" s="17">
        <v>1</v>
      </c>
    </row>
    <row r="35" spans="1:13">
      <c r="A35" s="101"/>
      <c r="B35" s="82" t="s">
        <v>99</v>
      </c>
      <c r="C35" s="82"/>
      <c r="D35" s="17">
        <v>2</v>
      </c>
      <c r="E35" s="10">
        <v>1</v>
      </c>
      <c r="F35" s="17">
        <v>1E-3</v>
      </c>
      <c r="G35" s="17">
        <v>1</v>
      </c>
      <c r="H35" s="17">
        <v>1</v>
      </c>
      <c r="I35" s="17">
        <v>1</v>
      </c>
      <c r="J35" s="52">
        <v>1</v>
      </c>
      <c r="K35" s="17">
        <v>1</v>
      </c>
      <c r="L35" s="14">
        <v>1</v>
      </c>
      <c r="M35" s="17">
        <v>1</v>
      </c>
    </row>
    <row r="36" spans="1:13">
      <c r="A36" s="101"/>
      <c r="B36" s="82" t="s">
        <v>100</v>
      </c>
      <c r="C36" s="82" t="s">
        <v>101</v>
      </c>
      <c r="D36" s="17">
        <v>500</v>
      </c>
      <c r="E36" s="10">
        <v>380</v>
      </c>
      <c r="F36" s="17">
        <v>50</v>
      </c>
      <c r="G36" s="17">
        <v>400</v>
      </c>
      <c r="H36" s="17">
        <v>400</v>
      </c>
      <c r="I36" s="17">
        <v>600</v>
      </c>
      <c r="J36" s="52">
        <v>500</v>
      </c>
      <c r="K36" s="17">
        <v>400</v>
      </c>
      <c r="L36" s="14">
        <v>400</v>
      </c>
      <c r="M36" s="17">
        <v>680</v>
      </c>
    </row>
    <row r="37" spans="1:13">
      <c r="A37" s="101"/>
      <c r="B37" s="82" t="s">
        <v>102</v>
      </c>
      <c r="C37" s="82" t="s">
        <v>53</v>
      </c>
      <c r="D37" s="17">
        <v>1E-3</v>
      </c>
      <c r="E37" s="17">
        <v>1E-3</v>
      </c>
      <c r="F37" s="17">
        <v>1E-3</v>
      </c>
      <c r="G37" s="17">
        <v>1E-3</v>
      </c>
      <c r="H37" s="17">
        <v>1E-3</v>
      </c>
      <c r="I37" s="17">
        <v>1E-3</v>
      </c>
      <c r="J37" s="52">
        <v>1E-3</v>
      </c>
      <c r="K37" s="17">
        <v>1E-3</v>
      </c>
      <c r="L37" s="17">
        <v>1E-3</v>
      </c>
      <c r="M37" s="17">
        <v>1E-3</v>
      </c>
    </row>
    <row r="38" spans="1:13">
      <c r="A38" s="101"/>
      <c r="B38" s="82" t="s">
        <v>103</v>
      </c>
      <c r="C38" s="82" t="s">
        <v>53</v>
      </c>
      <c r="D38" s="17">
        <v>1</v>
      </c>
      <c r="E38" s="10">
        <v>1E-3</v>
      </c>
      <c r="F38" s="58">
        <v>1E-3</v>
      </c>
      <c r="G38" s="58">
        <v>1E-3</v>
      </c>
      <c r="H38" s="58">
        <v>1E-3</v>
      </c>
      <c r="I38" s="58">
        <v>1E-3</v>
      </c>
      <c r="J38" s="23">
        <v>1E-3</v>
      </c>
      <c r="K38" s="58">
        <v>1E-3</v>
      </c>
      <c r="L38" s="58">
        <v>1E-3</v>
      </c>
      <c r="M38" s="58">
        <v>1E-3</v>
      </c>
    </row>
    <row r="39" spans="1:13">
      <c r="A39" s="102"/>
      <c r="B39" s="82" t="s">
        <v>104</v>
      </c>
      <c r="C39" s="82" t="s">
        <v>54</v>
      </c>
      <c r="D39" s="17">
        <v>4</v>
      </c>
      <c r="E39" s="10">
        <v>1</v>
      </c>
      <c r="F39" s="17">
        <v>1E-3</v>
      </c>
      <c r="G39" s="17">
        <v>1</v>
      </c>
      <c r="H39" s="17">
        <v>1</v>
      </c>
      <c r="I39" s="17">
        <v>1</v>
      </c>
      <c r="J39" s="52">
        <v>2</v>
      </c>
      <c r="K39" s="17">
        <v>1</v>
      </c>
      <c r="L39" s="14">
        <v>1</v>
      </c>
      <c r="M39" s="17">
        <v>1</v>
      </c>
    </row>
    <row r="40" spans="1:13" ht="13.5" customHeight="1">
      <c r="A40" s="97" t="s">
        <v>111</v>
      </c>
      <c r="B40" s="4"/>
      <c r="C40" s="4"/>
      <c r="D40" s="19"/>
      <c r="E40" s="4"/>
      <c r="F40" s="19"/>
      <c r="G40" s="19"/>
      <c r="H40" s="19"/>
      <c r="I40" s="19"/>
      <c r="J40" s="69"/>
      <c r="K40" s="19"/>
      <c r="L40" s="15"/>
      <c r="M40" s="19"/>
    </row>
    <row r="41" spans="1:13">
      <c r="A41" s="97"/>
      <c r="B41" s="4"/>
      <c r="C41" s="4"/>
      <c r="D41" s="19"/>
      <c r="E41" s="4"/>
      <c r="F41" s="19"/>
      <c r="G41" s="19"/>
      <c r="H41" s="19"/>
      <c r="I41" s="19"/>
      <c r="J41" s="69"/>
      <c r="K41" s="19"/>
      <c r="L41" s="15"/>
      <c r="M41" s="19"/>
    </row>
    <row r="42" spans="1:13">
      <c r="B42" s="2"/>
      <c r="C42" s="1"/>
      <c r="D42" s="1"/>
    </row>
    <row r="43" spans="1:13">
      <c r="B43" s="2"/>
      <c r="C43" s="1"/>
      <c r="D43" s="1"/>
    </row>
    <row r="44" spans="1:13">
      <c r="B44" s="2"/>
      <c r="C44" s="1"/>
      <c r="D44" s="1"/>
    </row>
    <row r="45" spans="1:13">
      <c r="B45" s="2"/>
      <c r="C45" s="1"/>
      <c r="D45" s="1"/>
    </row>
  </sheetData>
  <mergeCells count="10">
    <mergeCell ref="A1:N1"/>
    <mergeCell ref="A40:A41"/>
    <mergeCell ref="A20:A25"/>
    <mergeCell ref="A26:A33"/>
    <mergeCell ref="A34:A39"/>
    <mergeCell ref="A7:A12"/>
    <mergeCell ref="A13:A19"/>
    <mergeCell ref="A2:B2"/>
    <mergeCell ref="C2:D2"/>
    <mergeCell ref="A4:A6"/>
  </mergeCells>
  <phoneticPr fontId="9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BY34"/>
  <sheetViews>
    <sheetView workbookViewId="0">
      <selection activeCell="A3" sqref="A3:C33"/>
    </sheetView>
  </sheetViews>
  <sheetFormatPr defaultRowHeight="13.5"/>
  <cols>
    <col min="2" max="2" width="27.75" customWidth="1"/>
    <col min="3" max="3" width="10.5" customWidth="1"/>
    <col min="76" max="76" width="11.625" style="78" bestFit="1" customWidth="1"/>
  </cols>
  <sheetData>
    <row r="2" spans="1:77">
      <c r="D2" s="107" t="s">
        <v>235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 t="s">
        <v>236</v>
      </c>
      <c r="P2" s="107"/>
      <c r="Q2" s="107"/>
      <c r="R2" s="107"/>
      <c r="S2" s="107"/>
      <c r="T2" s="107"/>
      <c r="U2" s="107"/>
      <c r="V2" s="107" t="s">
        <v>237</v>
      </c>
      <c r="W2" s="107"/>
      <c r="X2" s="107" t="s">
        <v>238</v>
      </c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 t="s">
        <v>239</v>
      </c>
      <c r="AJ2" s="107"/>
      <c r="AK2" s="107"/>
      <c r="AL2" s="107"/>
      <c r="AM2" s="107"/>
      <c r="AN2" s="107"/>
      <c r="AO2" s="107"/>
      <c r="AP2" s="107"/>
      <c r="AQ2" s="107" t="s">
        <v>240</v>
      </c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 t="s">
        <v>241</v>
      </c>
      <c r="BF2" s="107"/>
      <c r="BG2" s="107"/>
      <c r="BH2" s="107"/>
      <c r="BI2" s="107"/>
      <c r="BJ2" s="107"/>
      <c r="BK2" s="107"/>
      <c r="BL2" s="107"/>
      <c r="BM2" s="107"/>
      <c r="BN2" s="107" t="s">
        <v>242</v>
      </c>
      <c r="BO2" s="107"/>
      <c r="BP2" s="107"/>
      <c r="BQ2" s="107"/>
      <c r="BR2" s="107"/>
      <c r="BS2" s="107"/>
      <c r="BT2" s="107"/>
      <c r="BU2" s="107"/>
      <c r="BV2" s="107"/>
      <c r="BW2" s="107"/>
    </row>
    <row r="3" spans="1:77" ht="16.5">
      <c r="A3" s="86" t="s">
        <v>181</v>
      </c>
      <c r="B3" s="86" t="s">
        <v>49</v>
      </c>
      <c r="C3" s="86" t="s">
        <v>50</v>
      </c>
      <c r="D3" s="81" t="s">
        <v>222</v>
      </c>
      <c r="E3" s="81" t="s">
        <v>223</v>
      </c>
      <c r="F3" s="81" t="s">
        <v>224</v>
      </c>
      <c r="G3" s="81" t="s">
        <v>225</v>
      </c>
      <c r="H3" s="81" t="s">
        <v>226</v>
      </c>
      <c r="I3" s="81" t="s">
        <v>227</v>
      </c>
      <c r="J3" s="81" t="s">
        <v>228</v>
      </c>
      <c r="K3" s="81" t="s">
        <v>229</v>
      </c>
      <c r="L3" s="81" t="s">
        <v>230</v>
      </c>
      <c r="M3" s="81" t="s">
        <v>231</v>
      </c>
      <c r="N3" s="81" t="s">
        <v>232</v>
      </c>
      <c r="O3" s="81" t="s">
        <v>123</v>
      </c>
      <c r="P3" s="81" t="s">
        <v>124</v>
      </c>
      <c r="Q3" s="81" t="s">
        <v>125</v>
      </c>
      <c r="R3" s="81" t="s">
        <v>126</v>
      </c>
      <c r="S3" s="81" t="s">
        <v>127</v>
      </c>
      <c r="T3" s="81" t="s">
        <v>128</v>
      </c>
      <c r="U3" s="81" t="s">
        <v>129</v>
      </c>
      <c r="V3" s="81" t="s">
        <v>233</v>
      </c>
      <c r="W3" s="81" t="s">
        <v>234</v>
      </c>
      <c r="X3" s="81" t="s">
        <v>132</v>
      </c>
      <c r="Y3" s="81" t="s">
        <v>133</v>
      </c>
      <c r="Z3" s="81" t="s">
        <v>134</v>
      </c>
      <c r="AA3" s="81" t="s">
        <v>135</v>
      </c>
      <c r="AB3" s="81" t="s">
        <v>136</v>
      </c>
      <c r="AC3" s="81" t="s">
        <v>137</v>
      </c>
      <c r="AD3" s="81" t="s">
        <v>138</v>
      </c>
      <c r="AE3" s="81" t="s">
        <v>139</v>
      </c>
      <c r="AF3" s="81" t="s">
        <v>140</v>
      </c>
      <c r="AG3" s="81" t="s">
        <v>141</v>
      </c>
      <c r="AH3" s="81" t="s">
        <v>142</v>
      </c>
      <c r="AI3" s="81" t="s">
        <v>143</v>
      </c>
      <c r="AJ3" s="81" t="s">
        <v>144</v>
      </c>
      <c r="AK3" s="81" t="s">
        <v>145</v>
      </c>
      <c r="AL3" s="81" t="s">
        <v>146</v>
      </c>
      <c r="AM3" s="81" t="s">
        <v>147</v>
      </c>
      <c r="AN3" s="81" t="s">
        <v>148</v>
      </c>
      <c r="AO3" s="81" t="s">
        <v>143</v>
      </c>
      <c r="AP3" s="81" t="s">
        <v>149</v>
      </c>
      <c r="AQ3" s="81" t="s">
        <v>150</v>
      </c>
      <c r="AR3" s="81" t="s">
        <v>151</v>
      </c>
      <c r="AS3" s="81" t="s">
        <v>152</v>
      </c>
      <c r="AT3" s="81" t="s">
        <v>153</v>
      </c>
      <c r="AU3" s="81" t="s">
        <v>154</v>
      </c>
      <c r="AV3" s="81" t="s">
        <v>155</v>
      </c>
      <c r="AW3" s="81" t="s">
        <v>156</v>
      </c>
      <c r="AX3" s="81" t="s">
        <v>157</v>
      </c>
      <c r="AY3" s="81" t="s">
        <v>158</v>
      </c>
      <c r="AZ3" s="81" t="s">
        <v>159</v>
      </c>
      <c r="BA3" s="81" t="s">
        <v>160</v>
      </c>
      <c r="BB3" s="81" t="s">
        <v>145</v>
      </c>
      <c r="BC3" s="81" t="s">
        <v>161</v>
      </c>
      <c r="BD3" s="81" t="s">
        <v>162</v>
      </c>
      <c r="BE3" s="81" t="s">
        <v>163</v>
      </c>
      <c r="BF3" s="81" t="s">
        <v>164</v>
      </c>
      <c r="BG3" s="81" t="s">
        <v>165</v>
      </c>
      <c r="BH3" s="81" t="s">
        <v>166</v>
      </c>
      <c r="BI3" s="81" t="s">
        <v>167</v>
      </c>
      <c r="BJ3" s="81" t="s">
        <v>168</v>
      </c>
      <c r="BK3" s="81" t="s">
        <v>169</v>
      </c>
      <c r="BL3" s="81" t="s">
        <v>170</v>
      </c>
      <c r="BM3" s="81" t="s">
        <v>171</v>
      </c>
      <c r="BN3" s="81" t="s">
        <v>172</v>
      </c>
      <c r="BO3" s="81" t="s">
        <v>173</v>
      </c>
      <c r="BP3" s="81" t="s">
        <v>174</v>
      </c>
      <c r="BQ3" s="81" t="s">
        <v>145</v>
      </c>
      <c r="BR3" s="81" t="s">
        <v>175</v>
      </c>
      <c r="BS3" s="81" t="s">
        <v>176</v>
      </c>
      <c r="BT3" s="81" t="s">
        <v>177</v>
      </c>
      <c r="BU3" s="81" t="s">
        <v>178</v>
      </c>
      <c r="BV3" s="81" t="s">
        <v>179</v>
      </c>
      <c r="BW3" s="81" t="s">
        <v>180</v>
      </c>
      <c r="BY3" s="81" t="s">
        <v>243</v>
      </c>
    </row>
    <row r="4" spans="1:77" ht="14.25">
      <c r="A4" s="108" t="s">
        <v>182</v>
      </c>
      <c r="B4" s="87" t="s">
        <v>183</v>
      </c>
      <c r="C4" s="88" t="s">
        <v>184</v>
      </c>
      <c r="D4">
        <v>1</v>
      </c>
      <c r="E4">
        <v>1E-3</v>
      </c>
      <c r="F4">
        <v>1E-3</v>
      </c>
      <c r="G4">
        <v>1E-3</v>
      </c>
      <c r="H4">
        <v>1E-3</v>
      </c>
      <c r="I4">
        <v>1E-3</v>
      </c>
      <c r="J4">
        <v>1E-3</v>
      </c>
      <c r="K4">
        <v>1E-3</v>
      </c>
      <c r="L4">
        <v>1E-3</v>
      </c>
      <c r="M4">
        <v>1E-3</v>
      </c>
      <c r="N4">
        <v>1E-3</v>
      </c>
      <c r="O4">
        <v>1E-3</v>
      </c>
      <c r="P4">
        <v>1E-3</v>
      </c>
      <c r="Q4">
        <v>1E-3</v>
      </c>
      <c r="R4">
        <v>1E-3</v>
      </c>
      <c r="S4">
        <v>1E-3</v>
      </c>
      <c r="T4">
        <v>1E-3</v>
      </c>
      <c r="U4">
        <v>1E-3</v>
      </c>
      <c r="V4">
        <v>1E-3</v>
      </c>
      <c r="W4">
        <v>1E-3</v>
      </c>
      <c r="X4">
        <v>1E-3</v>
      </c>
      <c r="Y4">
        <v>1E-3</v>
      </c>
      <c r="Z4">
        <v>1E-3</v>
      </c>
      <c r="AA4">
        <v>1</v>
      </c>
      <c r="AB4">
        <v>3</v>
      </c>
      <c r="AC4">
        <v>1E-3</v>
      </c>
      <c r="AD4">
        <v>1E-3</v>
      </c>
      <c r="AE4">
        <v>1E-3</v>
      </c>
      <c r="AF4">
        <v>1E-3</v>
      </c>
      <c r="AG4">
        <v>1E-3</v>
      </c>
      <c r="AH4">
        <v>1E-3</v>
      </c>
      <c r="AI4">
        <v>1E-3</v>
      </c>
      <c r="AJ4">
        <v>1E-3</v>
      </c>
      <c r="AK4">
        <v>1E-3</v>
      </c>
      <c r="AL4">
        <v>1E-3</v>
      </c>
      <c r="AM4">
        <v>1E-3</v>
      </c>
      <c r="AN4">
        <v>1E-3</v>
      </c>
      <c r="AO4">
        <v>1E-3</v>
      </c>
      <c r="AP4">
        <v>1</v>
      </c>
      <c r="AQ4">
        <v>1E-3</v>
      </c>
      <c r="AR4">
        <v>1E-3</v>
      </c>
      <c r="AS4">
        <v>1E-3</v>
      </c>
      <c r="AT4">
        <v>1E-3</v>
      </c>
      <c r="AU4">
        <v>1E-3</v>
      </c>
      <c r="AV4">
        <v>1E-3</v>
      </c>
      <c r="AW4">
        <v>1E-3</v>
      </c>
      <c r="AX4">
        <v>1E-3</v>
      </c>
      <c r="AY4">
        <v>1E-3</v>
      </c>
      <c r="AZ4">
        <v>1E-3</v>
      </c>
      <c r="BA4">
        <v>1E-3</v>
      </c>
      <c r="BB4">
        <v>1E-3</v>
      </c>
      <c r="BC4">
        <v>1E-3</v>
      </c>
      <c r="BD4">
        <v>1E-3</v>
      </c>
      <c r="BE4">
        <v>1E-3</v>
      </c>
      <c r="BF4">
        <v>1</v>
      </c>
      <c r="BG4">
        <v>1E-3</v>
      </c>
      <c r="BH4">
        <v>1</v>
      </c>
      <c r="BI4">
        <v>1E-3</v>
      </c>
      <c r="BJ4">
        <v>1E-3</v>
      </c>
      <c r="BK4">
        <v>1E-3</v>
      </c>
      <c r="BL4">
        <v>1E-3</v>
      </c>
      <c r="BM4">
        <v>1E-3</v>
      </c>
      <c r="BN4">
        <v>1E-3</v>
      </c>
      <c r="BO4">
        <v>1E-3</v>
      </c>
      <c r="BP4">
        <v>1E-3</v>
      </c>
      <c r="BQ4">
        <v>1E-3</v>
      </c>
      <c r="BR4">
        <v>1E-3</v>
      </c>
      <c r="BS4">
        <v>1E-3</v>
      </c>
      <c r="BT4">
        <v>1E-3</v>
      </c>
      <c r="BU4">
        <v>1E-3</v>
      </c>
      <c r="BV4">
        <v>1E-3</v>
      </c>
      <c r="BW4">
        <v>1</v>
      </c>
      <c r="BX4" s="80">
        <v>1E-3</v>
      </c>
      <c r="BY4">
        <f>AVERAGE(D4:BW4)</f>
        <v>0.12590277777777778</v>
      </c>
    </row>
    <row r="5" spans="1:77" ht="14.25">
      <c r="A5" s="109"/>
      <c r="B5" s="87" t="s">
        <v>185</v>
      </c>
      <c r="C5" s="87" t="s">
        <v>184</v>
      </c>
      <c r="D5">
        <v>1E-3</v>
      </c>
      <c r="E5">
        <v>1E-3</v>
      </c>
      <c r="F5">
        <v>1E-3</v>
      </c>
      <c r="G5">
        <v>1E-3</v>
      </c>
      <c r="H5">
        <v>1E-3</v>
      </c>
      <c r="I5">
        <v>1E-3</v>
      </c>
      <c r="J5">
        <v>1E-3</v>
      </c>
      <c r="K5">
        <v>1E-3</v>
      </c>
      <c r="L5">
        <v>1E-3</v>
      </c>
      <c r="M5">
        <v>1E-3</v>
      </c>
      <c r="N5">
        <v>1E-3</v>
      </c>
      <c r="O5">
        <v>1E-3</v>
      </c>
      <c r="P5">
        <v>1</v>
      </c>
      <c r="Q5">
        <v>1E-3</v>
      </c>
      <c r="R5">
        <v>1</v>
      </c>
      <c r="S5">
        <v>1E-3</v>
      </c>
      <c r="T5">
        <v>1E-3</v>
      </c>
      <c r="U5">
        <v>2</v>
      </c>
      <c r="V5">
        <v>1E-3</v>
      </c>
      <c r="W5">
        <v>1</v>
      </c>
      <c r="X5">
        <v>1E-3</v>
      </c>
      <c r="Y5">
        <v>1E-3</v>
      </c>
      <c r="Z5">
        <v>1E-3</v>
      </c>
      <c r="AA5">
        <v>1E-3</v>
      </c>
      <c r="AB5">
        <v>1E-3</v>
      </c>
      <c r="AC5">
        <v>1</v>
      </c>
      <c r="AD5">
        <v>1E-3</v>
      </c>
      <c r="AE5">
        <v>2</v>
      </c>
      <c r="AF5">
        <v>1E-3</v>
      </c>
      <c r="AG5">
        <v>1</v>
      </c>
      <c r="AH5">
        <v>1E-3</v>
      </c>
      <c r="AI5">
        <v>1E-3</v>
      </c>
      <c r="AJ5">
        <v>1E-3</v>
      </c>
      <c r="AK5">
        <v>5</v>
      </c>
      <c r="AL5">
        <v>1E-3</v>
      </c>
      <c r="AM5">
        <v>1E-3</v>
      </c>
      <c r="AN5">
        <v>6</v>
      </c>
      <c r="AO5">
        <v>2</v>
      </c>
      <c r="AP5">
        <v>1E-3</v>
      </c>
      <c r="AQ5">
        <v>1E-3</v>
      </c>
      <c r="AR5">
        <v>1E-3</v>
      </c>
      <c r="AS5">
        <v>1E-3</v>
      </c>
      <c r="AT5">
        <v>1E-3</v>
      </c>
      <c r="AU5">
        <v>1E-3</v>
      </c>
      <c r="AV5">
        <v>1E-3</v>
      </c>
      <c r="AW5">
        <v>1E-3</v>
      </c>
      <c r="AX5">
        <v>1E-3</v>
      </c>
      <c r="AY5">
        <v>1E-3</v>
      </c>
      <c r="AZ5">
        <v>1E-3</v>
      </c>
      <c r="BA5">
        <v>1E-3</v>
      </c>
      <c r="BB5">
        <v>1E-3</v>
      </c>
      <c r="BC5">
        <v>1E-3</v>
      </c>
      <c r="BD5">
        <v>1E-3</v>
      </c>
      <c r="BE5">
        <v>1E-3</v>
      </c>
      <c r="BF5">
        <v>1E-3</v>
      </c>
      <c r="BG5">
        <v>1</v>
      </c>
      <c r="BH5">
        <v>2</v>
      </c>
      <c r="BI5">
        <v>1E-3</v>
      </c>
      <c r="BJ5">
        <v>1</v>
      </c>
      <c r="BK5">
        <v>1</v>
      </c>
      <c r="BL5">
        <v>1E-3</v>
      </c>
      <c r="BM5">
        <v>2</v>
      </c>
      <c r="BN5">
        <v>1E-3</v>
      </c>
      <c r="BO5">
        <v>1E-3</v>
      </c>
      <c r="BP5">
        <v>1E-3</v>
      </c>
      <c r="BQ5">
        <v>1E-3</v>
      </c>
      <c r="BR5">
        <v>1</v>
      </c>
      <c r="BS5">
        <v>1E-3</v>
      </c>
      <c r="BT5">
        <v>1E-3</v>
      </c>
      <c r="BU5">
        <v>1E-3</v>
      </c>
      <c r="BV5">
        <v>1E-3</v>
      </c>
      <c r="BW5">
        <v>1E-3</v>
      </c>
      <c r="BX5" s="80">
        <f t="shared" ref="BX5:BX6" si="0">MIN(D5:BW5)</f>
        <v>1E-3</v>
      </c>
      <c r="BY5" s="81">
        <f t="shared" ref="BY5:BY32" si="1">AVERAGE(D5:BW5)</f>
        <v>0.4174444444444449</v>
      </c>
    </row>
    <row r="6" spans="1:77" ht="42.75">
      <c r="A6" s="110"/>
      <c r="B6" s="87" t="s">
        <v>186</v>
      </c>
      <c r="C6" s="87" t="s">
        <v>187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2</v>
      </c>
      <c r="S6">
        <v>1</v>
      </c>
      <c r="T6">
        <v>1</v>
      </c>
      <c r="U6">
        <v>2</v>
      </c>
      <c r="V6">
        <v>1</v>
      </c>
      <c r="W6">
        <v>1</v>
      </c>
      <c r="X6">
        <v>3</v>
      </c>
      <c r="Y6">
        <v>1</v>
      </c>
      <c r="Z6">
        <v>1</v>
      </c>
      <c r="AA6">
        <v>3</v>
      </c>
      <c r="AB6">
        <v>3</v>
      </c>
      <c r="AC6">
        <v>1</v>
      </c>
      <c r="AD6">
        <v>2</v>
      </c>
      <c r="AE6">
        <v>1</v>
      </c>
      <c r="AF6">
        <v>2</v>
      </c>
      <c r="AG6">
        <v>2</v>
      </c>
      <c r="AH6">
        <v>1</v>
      </c>
      <c r="AI6">
        <v>2</v>
      </c>
      <c r="AJ6">
        <v>1</v>
      </c>
      <c r="AK6">
        <v>2</v>
      </c>
      <c r="AL6">
        <v>1</v>
      </c>
      <c r="AM6">
        <v>2</v>
      </c>
      <c r="AN6">
        <v>1</v>
      </c>
      <c r="AO6">
        <v>3</v>
      </c>
      <c r="AP6">
        <v>1</v>
      </c>
      <c r="AQ6">
        <v>2</v>
      </c>
      <c r="AR6">
        <v>2</v>
      </c>
      <c r="AS6">
        <v>2</v>
      </c>
      <c r="AT6">
        <v>2</v>
      </c>
      <c r="AU6">
        <v>2</v>
      </c>
      <c r="AV6">
        <v>2</v>
      </c>
      <c r="AW6">
        <v>3</v>
      </c>
      <c r="AX6">
        <v>3</v>
      </c>
      <c r="AY6">
        <v>2</v>
      </c>
      <c r="AZ6">
        <v>2</v>
      </c>
      <c r="BA6">
        <v>2</v>
      </c>
      <c r="BB6">
        <v>3</v>
      </c>
      <c r="BC6">
        <v>2</v>
      </c>
      <c r="BD6">
        <v>2</v>
      </c>
      <c r="BE6">
        <v>1</v>
      </c>
      <c r="BF6">
        <v>2</v>
      </c>
      <c r="BG6">
        <v>1</v>
      </c>
      <c r="BH6">
        <v>2</v>
      </c>
      <c r="BI6">
        <v>1</v>
      </c>
      <c r="BJ6">
        <v>2</v>
      </c>
      <c r="BK6">
        <v>3</v>
      </c>
      <c r="BL6">
        <v>1</v>
      </c>
      <c r="BM6">
        <v>2</v>
      </c>
      <c r="BN6">
        <v>1</v>
      </c>
      <c r="BO6">
        <v>1</v>
      </c>
      <c r="BP6">
        <v>1</v>
      </c>
      <c r="BQ6">
        <v>4</v>
      </c>
      <c r="BR6">
        <v>2</v>
      </c>
      <c r="BS6">
        <v>1</v>
      </c>
      <c r="BT6">
        <v>1</v>
      </c>
      <c r="BU6">
        <v>1</v>
      </c>
      <c r="BV6">
        <v>1</v>
      </c>
      <c r="BW6">
        <v>3</v>
      </c>
      <c r="BX6" s="80">
        <f t="shared" si="0"/>
        <v>1</v>
      </c>
      <c r="BY6" s="81">
        <f t="shared" si="1"/>
        <v>1.625</v>
      </c>
    </row>
    <row r="7" spans="1:77" ht="28.5">
      <c r="A7" s="108" t="s">
        <v>188</v>
      </c>
      <c r="B7" s="87" t="s">
        <v>189</v>
      </c>
      <c r="C7" s="87" t="s">
        <v>190</v>
      </c>
      <c r="D7">
        <v>1</v>
      </c>
      <c r="E7">
        <v>1</v>
      </c>
      <c r="F7">
        <v>1</v>
      </c>
      <c r="G7">
        <v>1</v>
      </c>
      <c r="H7">
        <v>1</v>
      </c>
      <c r="I7">
        <v>1E-3</v>
      </c>
      <c r="J7">
        <v>1E-3</v>
      </c>
      <c r="K7">
        <v>1</v>
      </c>
      <c r="L7">
        <v>1</v>
      </c>
      <c r="M7">
        <v>1</v>
      </c>
      <c r="N7">
        <v>1</v>
      </c>
      <c r="O7">
        <v>1E-3</v>
      </c>
      <c r="P7">
        <v>1E-3</v>
      </c>
      <c r="Q7">
        <v>1E-3</v>
      </c>
      <c r="R7">
        <v>1E-3</v>
      </c>
      <c r="S7">
        <v>1E-3</v>
      </c>
      <c r="T7">
        <v>1E-3</v>
      </c>
      <c r="U7">
        <v>1E-3</v>
      </c>
      <c r="V7">
        <v>1E-3</v>
      </c>
      <c r="W7">
        <v>1E-3</v>
      </c>
      <c r="X7">
        <v>1</v>
      </c>
      <c r="Y7">
        <v>1</v>
      </c>
      <c r="Z7">
        <v>1E-3</v>
      </c>
      <c r="AA7">
        <v>1</v>
      </c>
      <c r="AB7">
        <v>1</v>
      </c>
      <c r="AC7">
        <v>1</v>
      </c>
      <c r="AD7">
        <v>1</v>
      </c>
      <c r="AE7">
        <v>1</v>
      </c>
      <c r="AF7">
        <v>1E-3</v>
      </c>
      <c r="AG7">
        <v>1</v>
      </c>
      <c r="AH7">
        <v>1E-3</v>
      </c>
      <c r="AI7">
        <v>1</v>
      </c>
      <c r="AJ7">
        <v>1</v>
      </c>
      <c r="AK7">
        <v>1</v>
      </c>
      <c r="AL7">
        <v>1</v>
      </c>
      <c r="AM7">
        <v>1</v>
      </c>
      <c r="AN7">
        <v>1</v>
      </c>
      <c r="AO7">
        <v>1</v>
      </c>
      <c r="AP7">
        <v>1</v>
      </c>
      <c r="AQ7">
        <v>1E-3</v>
      </c>
      <c r="AR7">
        <v>1E-3</v>
      </c>
      <c r="AS7">
        <v>1E-3</v>
      </c>
      <c r="AT7">
        <v>1E-3</v>
      </c>
      <c r="AU7">
        <v>1E-3</v>
      </c>
      <c r="AV7">
        <v>1E-3</v>
      </c>
      <c r="AW7">
        <v>1E-3</v>
      </c>
      <c r="AX7">
        <v>1E-3</v>
      </c>
      <c r="AY7">
        <v>1E-3</v>
      </c>
      <c r="AZ7">
        <v>1E-3</v>
      </c>
      <c r="BA7">
        <v>1E-3</v>
      </c>
      <c r="BB7">
        <v>1E-3</v>
      </c>
      <c r="BC7">
        <v>1E-3</v>
      </c>
      <c r="BD7">
        <v>1E-3</v>
      </c>
      <c r="BE7">
        <v>1</v>
      </c>
      <c r="BF7">
        <v>1E-3</v>
      </c>
      <c r="BG7">
        <v>1</v>
      </c>
      <c r="BH7">
        <v>1E-3</v>
      </c>
      <c r="BI7">
        <v>1</v>
      </c>
      <c r="BJ7">
        <v>1E-3</v>
      </c>
      <c r="BK7">
        <v>1</v>
      </c>
      <c r="BL7">
        <v>1E-3</v>
      </c>
      <c r="BM7">
        <v>1E-3</v>
      </c>
      <c r="BN7">
        <v>1E-3</v>
      </c>
      <c r="BO7">
        <v>1E-3</v>
      </c>
      <c r="BP7">
        <v>1E-3</v>
      </c>
      <c r="BQ7">
        <v>1E-3</v>
      </c>
      <c r="BR7">
        <v>1E-3</v>
      </c>
      <c r="BS7">
        <v>1E-3</v>
      </c>
      <c r="BT7">
        <v>1E-3</v>
      </c>
      <c r="BU7">
        <v>1E-3</v>
      </c>
      <c r="BV7">
        <v>1E-3</v>
      </c>
      <c r="BW7">
        <v>1E-3</v>
      </c>
      <c r="BX7" s="78">
        <f>MAX(D7:BW7)</f>
        <v>1</v>
      </c>
      <c r="BY7" s="81">
        <f t="shared" si="1"/>
        <v>0.40337500000000043</v>
      </c>
    </row>
    <row r="8" spans="1:77" ht="28.5">
      <c r="A8" s="109"/>
      <c r="B8" s="87" t="s">
        <v>191</v>
      </c>
      <c r="C8" s="87" t="s">
        <v>192</v>
      </c>
      <c r="D8">
        <v>2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1E-3</v>
      </c>
      <c r="M8">
        <v>1</v>
      </c>
      <c r="N8">
        <v>1</v>
      </c>
      <c r="O8">
        <v>3</v>
      </c>
      <c r="P8">
        <v>3</v>
      </c>
      <c r="Q8">
        <v>3</v>
      </c>
      <c r="R8">
        <v>3</v>
      </c>
      <c r="S8">
        <v>3</v>
      </c>
      <c r="T8">
        <v>3</v>
      </c>
      <c r="U8">
        <v>3</v>
      </c>
      <c r="V8">
        <v>1E-3</v>
      </c>
      <c r="W8">
        <v>1E-3</v>
      </c>
      <c r="X8">
        <v>20</v>
      </c>
      <c r="Y8">
        <v>20</v>
      </c>
      <c r="Z8">
        <v>1E-3</v>
      </c>
      <c r="AA8">
        <v>2</v>
      </c>
      <c r="AB8">
        <v>2</v>
      </c>
      <c r="AC8">
        <v>1E-3</v>
      </c>
      <c r="AD8">
        <v>2</v>
      </c>
      <c r="AE8">
        <v>1E-3</v>
      </c>
      <c r="AF8">
        <v>1E-3</v>
      </c>
      <c r="AG8">
        <v>20</v>
      </c>
      <c r="AH8">
        <v>0.2</v>
      </c>
      <c r="AI8">
        <v>1.5</v>
      </c>
      <c r="AJ8">
        <v>2</v>
      </c>
      <c r="AK8">
        <v>15</v>
      </c>
      <c r="AL8">
        <v>5</v>
      </c>
      <c r="AM8">
        <v>3</v>
      </c>
      <c r="AN8">
        <v>26.195</v>
      </c>
      <c r="AO8">
        <v>0.2</v>
      </c>
      <c r="AP8">
        <v>1</v>
      </c>
      <c r="AQ8">
        <v>1E-3</v>
      </c>
      <c r="AR8">
        <v>1E-3</v>
      </c>
      <c r="AS8">
        <v>1E-3</v>
      </c>
      <c r="AT8">
        <v>1E-3</v>
      </c>
      <c r="AU8">
        <v>1E-3</v>
      </c>
      <c r="AV8">
        <v>1E-3</v>
      </c>
      <c r="AW8">
        <v>1E-3</v>
      </c>
      <c r="AX8">
        <v>1E-3</v>
      </c>
      <c r="AY8">
        <v>1E-3</v>
      </c>
      <c r="AZ8">
        <v>1E-3</v>
      </c>
      <c r="BA8">
        <v>1E-3</v>
      </c>
      <c r="BB8">
        <v>30</v>
      </c>
      <c r="BC8">
        <v>1E-3</v>
      </c>
      <c r="BD8">
        <v>1E-3</v>
      </c>
      <c r="BE8">
        <v>1E-3</v>
      </c>
      <c r="BF8">
        <v>0.2</v>
      </c>
      <c r="BG8">
        <v>1E-3</v>
      </c>
      <c r="BH8">
        <v>1E-3</v>
      </c>
      <c r="BI8">
        <v>3</v>
      </c>
      <c r="BJ8">
        <v>1E-3</v>
      </c>
      <c r="BK8">
        <v>1E-3</v>
      </c>
      <c r="BL8">
        <v>1E-3</v>
      </c>
      <c r="BM8">
        <v>1E-3</v>
      </c>
      <c r="BN8">
        <v>1</v>
      </c>
      <c r="BO8">
        <v>0.6</v>
      </c>
      <c r="BP8">
        <v>0</v>
      </c>
      <c r="BQ8">
        <v>0.8</v>
      </c>
      <c r="BR8">
        <v>0</v>
      </c>
      <c r="BS8">
        <v>0.8</v>
      </c>
      <c r="BT8">
        <v>2</v>
      </c>
      <c r="BU8">
        <v>0.5</v>
      </c>
      <c r="BV8">
        <v>0.5</v>
      </c>
      <c r="BW8">
        <v>10</v>
      </c>
      <c r="BX8" s="78">
        <f t="shared" ref="BX8:BX33" si="2">MAX(D8:BW8)</f>
        <v>30</v>
      </c>
      <c r="BY8" s="81">
        <f t="shared" si="1"/>
        <v>2.7989166666666683</v>
      </c>
    </row>
    <row r="9" spans="1:77" ht="28.5">
      <c r="A9" s="109"/>
      <c r="B9" s="87" t="s">
        <v>193</v>
      </c>
      <c r="C9" s="87" t="s">
        <v>194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2</v>
      </c>
      <c r="V9">
        <v>1E-3</v>
      </c>
      <c r="W9">
        <v>1</v>
      </c>
      <c r="X9">
        <v>7</v>
      </c>
      <c r="Y9">
        <v>7</v>
      </c>
      <c r="Z9">
        <v>1</v>
      </c>
      <c r="AA9">
        <v>2</v>
      </c>
      <c r="AB9">
        <v>1</v>
      </c>
      <c r="AC9">
        <v>2</v>
      </c>
      <c r="AD9">
        <v>1</v>
      </c>
      <c r="AE9">
        <v>1</v>
      </c>
      <c r="AF9">
        <v>1</v>
      </c>
      <c r="AG9">
        <v>4</v>
      </c>
      <c r="AH9">
        <v>1</v>
      </c>
      <c r="AI9">
        <v>7</v>
      </c>
      <c r="AJ9">
        <v>5</v>
      </c>
      <c r="AK9">
        <v>8</v>
      </c>
      <c r="AL9">
        <v>7</v>
      </c>
      <c r="AM9">
        <v>4</v>
      </c>
      <c r="AN9">
        <v>4</v>
      </c>
      <c r="AO9">
        <v>1</v>
      </c>
      <c r="AP9">
        <v>6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6</v>
      </c>
      <c r="AX9">
        <v>4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I9">
        <v>1</v>
      </c>
      <c r="BJ9">
        <v>1</v>
      </c>
      <c r="BK9">
        <v>13</v>
      </c>
      <c r="BL9">
        <v>1</v>
      </c>
      <c r="BM9">
        <v>1E-3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T9">
        <v>1</v>
      </c>
      <c r="BU9">
        <v>1</v>
      </c>
      <c r="BV9">
        <v>1</v>
      </c>
      <c r="BW9">
        <v>1</v>
      </c>
      <c r="BX9" s="78">
        <f t="shared" si="2"/>
        <v>13</v>
      </c>
      <c r="BY9" s="81">
        <f t="shared" si="1"/>
        <v>1.9859436619718311</v>
      </c>
    </row>
    <row r="10" spans="1:77" ht="14.25">
      <c r="A10" s="109"/>
      <c r="B10" s="87" t="s">
        <v>195</v>
      </c>
      <c r="C10" s="87" t="s">
        <v>196</v>
      </c>
      <c r="D10">
        <v>1</v>
      </c>
      <c r="E10">
        <v>18</v>
      </c>
      <c r="F10">
        <v>1</v>
      </c>
      <c r="G10">
        <v>2</v>
      </c>
      <c r="H10">
        <v>1</v>
      </c>
      <c r="I10">
        <v>1</v>
      </c>
      <c r="J10">
        <v>1</v>
      </c>
      <c r="K10">
        <v>2</v>
      </c>
      <c r="L10">
        <v>2</v>
      </c>
      <c r="M10">
        <v>2</v>
      </c>
      <c r="N10">
        <v>2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1E-3</v>
      </c>
      <c r="W10">
        <v>1E-3</v>
      </c>
      <c r="X10">
        <v>1</v>
      </c>
      <c r="Y10">
        <v>68</v>
      </c>
      <c r="Z10">
        <v>1</v>
      </c>
      <c r="AA10">
        <v>1</v>
      </c>
      <c r="AB10">
        <v>5</v>
      </c>
      <c r="AC10">
        <v>1</v>
      </c>
      <c r="AD10">
        <v>3</v>
      </c>
      <c r="AE10">
        <v>1</v>
      </c>
      <c r="AF10">
        <v>1</v>
      </c>
      <c r="AG10">
        <v>1</v>
      </c>
      <c r="AH10">
        <v>1</v>
      </c>
      <c r="AI10">
        <v>1</v>
      </c>
      <c r="AJ10">
        <v>1</v>
      </c>
      <c r="AK10">
        <v>1</v>
      </c>
      <c r="AL10">
        <v>1</v>
      </c>
      <c r="AM10">
        <v>1</v>
      </c>
      <c r="AN10">
        <v>5</v>
      </c>
      <c r="AO10">
        <v>1</v>
      </c>
      <c r="AP10">
        <v>1</v>
      </c>
      <c r="AQ10">
        <v>1</v>
      </c>
      <c r="AR10">
        <v>1</v>
      </c>
      <c r="AS10">
        <v>1</v>
      </c>
      <c r="AT10">
        <v>1</v>
      </c>
      <c r="AU10">
        <v>1</v>
      </c>
      <c r="AV10">
        <v>1</v>
      </c>
      <c r="AW10">
        <v>1</v>
      </c>
      <c r="AX10">
        <v>1</v>
      </c>
      <c r="AY10">
        <v>1</v>
      </c>
      <c r="AZ10">
        <v>1</v>
      </c>
      <c r="BA10">
        <v>1</v>
      </c>
      <c r="BB10">
        <v>1</v>
      </c>
      <c r="BC10">
        <v>1</v>
      </c>
      <c r="BD10">
        <v>1</v>
      </c>
      <c r="BE10">
        <v>1</v>
      </c>
      <c r="BF10">
        <v>1</v>
      </c>
      <c r="BG10">
        <v>1</v>
      </c>
      <c r="BH10">
        <v>1</v>
      </c>
      <c r="BI10">
        <v>1</v>
      </c>
      <c r="BJ10">
        <v>1</v>
      </c>
      <c r="BK10">
        <v>1</v>
      </c>
      <c r="BL10">
        <v>1</v>
      </c>
      <c r="BM10">
        <v>1E-3</v>
      </c>
      <c r="BN10">
        <v>1</v>
      </c>
      <c r="BO10">
        <v>3</v>
      </c>
      <c r="BP10">
        <v>1</v>
      </c>
      <c r="BQ10">
        <v>3</v>
      </c>
      <c r="BR10">
        <v>2</v>
      </c>
      <c r="BS10">
        <v>6</v>
      </c>
      <c r="BT10">
        <v>1</v>
      </c>
      <c r="BU10">
        <v>3</v>
      </c>
      <c r="BV10">
        <v>3</v>
      </c>
      <c r="BW10">
        <v>4</v>
      </c>
      <c r="BX10" s="78">
        <f t="shared" si="2"/>
        <v>68</v>
      </c>
      <c r="BY10" s="81">
        <f t="shared" si="1"/>
        <v>2.5694861111111114</v>
      </c>
    </row>
    <row r="11" spans="1:77" ht="14.25">
      <c r="A11" s="109"/>
      <c r="B11" s="87" t="s">
        <v>197</v>
      </c>
      <c r="C11" s="87" t="s">
        <v>198</v>
      </c>
      <c r="D11">
        <v>1E-3</v>
      </c>
      <c r="E11">
        <v>1E-3</v>
      </c>
      <c r="F11">
        <v>0.5</v>
      </c>
      <c r="G11">
        <v>0.5</v>
      </c>
      <c r="H11">
        <v>0.5</v>
      </c>
      <c r="I11">
        <v>0.8</v>
      </c>
      <c r="J11">
        <v>0.5</v>
      </c>
      <c r="K11">
        <v>0.5</v>
      </c>
      <c r="L11">
        <v>1E-3</v>
      </c>
      <c r="M11">
        <v>0.5</v>
      </c>
      <c r="N11">
        <v>0.5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1E-3</v>
      </c>
      <c r="W11">
        <v>1E-3</v>
      </c>
      <c r="X11">
        <v>1</v>
      </c>
      <c r="Y11">
        <v>2</v>
      </c>
      <c r="Z11">
        <v>0.5</v>
      </c>
      <c r="AA11">
        <v>5</v>
      </c>
      <c r="AB11">
        <v>1</v>
      </c>
      <c r="AC11">
        <v>0.3</v>
      </c>
      <c r="AD11">
        <v>1</v>
      </c>
      <c r="AE11">
        <v>5</v>
      </c>
      <c r="AF11">
        <v>1E-3</v>
      </c>
      <c r="AG11">
        <v>2</v>
      </c>
      <c r="AH11">
        <v>1</v>
      </c>
      <c r="AI11">
        <v>1</v>
      </c>
      <c r="AJ11">
        <v>1.5</v>
      </c>
      <c r="AK11">
        <v>3</v>
      </c>
      <c r="AL11">
        <v>2.2999999999999998</v>
      </c>
      <c r="AM11">
        <v>1</v>
      </c>
      <c r="AN11">
        <v>2</v>
      </c>
      <c r="AO11">
        <v>1.5</v>
      </c>
      <c r="AP11">
        <v>3</v>
      </c>
      <c r="AQ11">
        <v>1</v>
      </c>
      <c r="AR11">
        <v>1</v>
      </c>
      <c r="AS11">
        <v>1</v>
      </c>
      <c r="AT11">
        <v>1E-3</v>
      </c>
      <c r="AU11">
        <v>1E-3</v>
      </c>
      <c r="AV11">
        <v>1E-3</v>
      </c>
      <c r="AW11">
        <v>2</v>
      </c>
      <c r="AX11">
        <v>2</v>
      </c>
      <c r="AY11">
        <v>1</v>
      </c>
      <c r="AZ11">
        <v>1</v>
      </c>
      <c r="BA11">
        <v>1</v>
      </c>
      <c r="BB11">
        <v>20</v>
      </c>
      <c r="BC11">
        <v>1</v>
      </c>
      <c r="BD11">
        <v>1E-3</v>
      </c>
      <c r="BE11">
        <v>1E-3</v>
      </c>
      <c r="BF11">
        <v>1E-3</v>
      </c>
      <c r="BG11">
        <v>2</v>
      </c>
      <c r="BH11">
        <v>1E-3</v>
      </c>
      <c r="BI11">
        <v>1</v>
      </c>
      <c r="BJ11">
        <v>1E-3</v>
      </c>
      <c r="BK11">
        <v>1E-3</v>
      </c>
      <c r="BL11">
        <v>2</v>
      </c>
      <c r="BM11">
        <v>1E-3</v>
      </c>
      <c r="BN11">
        <v>5</v>
      </c>
      <c r="BO11">
        <v>2.5</v>
      </c>
      <c r="BP11">
        <v>2</v>
      </c>
      <c r="BQ11">
        <v>2</v>
      </c>
      <c r="BR11">
        <v>0</v>
      </c>
      <c r="BS11">
        <v>2.5</v>
      </c>
      <c r="BT11">
        <v>5</v>
      </c>
      <c r="BU11">
        <v>2</v>
      </c>
      <c r="BV11">
        <v>2</v>
      </c>
      <c r="BW11">
        <v>3</v>
      </c>
      <c r="BX11" s="78">
        <f t="shared" si="2"/>
        <v>20</v>
      </c>
      <c r="BY11" s="81">
        <f t="shared" si="1"/>
        <v>1.4918888888888893</v>
      </c>
    </row>
    <row r="12" spans="1:77" ht="28.5">
      <c r="A12" s="110"/>
      <c r="B12" s="87" t="s">
        <v>199</v>
      </c>
      <c r="C12" s="87" t="s">
        <v>200</v>
      </c>
      <c r="D12">
        <v>2</v>
      </c>
      <c r="E12">
        <v>1E-3</v>
      </c>
      <c r="F12">
        <v>38.909999999999997</v>
      </c>
      <c r="G12">
        <v>135</v>
      </c>
      <c r="H12">
        <v>38.909999999999997</v>
      </c>
      <c r="I12">
        <v>13.5</v>
      </c>
      <c r="J12">
        <v>1E-3</v>
      </c>
      <c r="K12">
        <v>136.4</v>
      </c>
      <c r="L12">
        <v>1E-3</v>
      </c>
      <c r="M12">
        <v>116.3</v>
      </c>
      <c r="N12">
        <v>51</v>
      </c>
      <c r="O12">
        <v>7.77</v>
      </c>
      <c r="P12">
        <v>1E-3</v>
      </c>
      <c r="Q12">
        <v>14.88</v>
      </c>
      <c r="R12">
        <v>5</v>
      </c>
      <c r="S12">
        <v>12.63</v>
      </c>
      <c r="T12">
        <v>12.63</v>
      </c>
      <c r="U12">
        <v>12.63</v>
      </c>
      <c r="V12">
        <v>1E-3</v>
      </c>
      <c r="X12">
        <v>17.98</v>
      </c>
      <c r="Y12">
        <v>15.28</v>
      </c>
      <c r="Z12">
        <v>22.22</v>
      </c>
      <c r="AA12">
        <v>17.54</v>
      </c>
      <c r="AB12">
        <v>34.549999999999997</v>
      </c>
      <c r="AC12">
        <v>4.0999999999999996</v>
      </c>
      <c r="AD12">
        <v>38.58</v>
      </c>
      <c r="AE12">
        <v>17.54</v>
      </c>
      <c r="AF12">
        <v>7.58</v>
      </c>
      <c r="AG12">
        <v>17.54</v>
      </c>
      <c r="AH12">
        <v>17.54</v>
      </c>
      <c r="AI12">
        <v>0.42</v>
      </c>
      <c r="AJ12">
        <v>1E-3</v>
      </c>
      <c r="AK12">
        <v>1E-3</v>
      </c>
      <c r="AL12">
        <v>171.31</v>
      </c>
      <c r="AM12">
        <v>171.31</v>
      </c>
      <c r="AN12">
        <v>10</v>
      </c>
      <c r="AO12">
        <v>0.87</v>
      </c>
      <c r="AP12">
        <v>2.35</v>
      </c>
      <c r="AQ12">
        <v>1E-3</v>
      </c>
      <c r="AR12">
        <v>1E-3</v>
      </c>
      <c r="AS12">
        <v>5.25</v>
      </c>
      <c r="AT12">
        <v>163.63999999999999</v>
      </c>
      <c r="AU12">
        <v>91.81</v>
      </c>
      <c r="AV12">
        <v>5.88</v>
      </c>
      <c r="AW12">
        <v>67.42</v>
      </c>
      <c r="AX12">
        <v>130.43</v>
      </c>
      <c r="AY12">
        <v>1E-3</v>
      </c>
      <c r="AZ12">
        <v>1E-3</v>
      </c>
      <c r="BA12">
        <v>1E-3</v>
      </c>
      <c r="BB12">
        <v>1E-3</v>
      </c>
      <c r="BC12">
        <v>1E-3</v>
      </c>
      <c r="BD12">
        <v>1E-3</v>
      </c>
      <c r="BE12">
        <v>1E-3</v>
      </c>
      <c r="BF12">
        <v>1E-3</v>
      </c>
      <c r="BG12">
        <v>0.63</v>
      </c>
      <c r="BH12">
        <v>1E-3</v>
      </c>
      <c r="BI12">
        <v>1E-3</v>
      </c>
      <c r="BJ12">
        <v>1E-3</v>
      </c>
      <c r="BK12">
        <v>1E-3</v>
      </c>
      <c r="BL12">
        <v>1.75</v>
      </c>
      <c r="BM12">
        <v>1E-3</v>
      </c>
      <c r="BN12">
        <v>1E-3</v>
      </c>
      <c r="BO12">
        <v>1E-3</v>
      </c>
      <c r="BP12">
        <v>1E-3</v>
      </c>
      <c r="BQ12">
        <v>1E-3</v>
      </c>
      <c r="BR12">
        <v>8.1199999999999992</v>
      </c>
      <c r="BS12">
        <v>1E-3</v>
      </c>
      <c r="BT12">
        <v>1E-3</v>
      </c>
      <c r="BU12">
        <v>1E-3</v>
      </c>
      <c r="BV12">
        <v>1E-3</v>
      </c>
      <c r="BW12">
        <v>14.63</v>
      </c>
      <c r="BX12" s="78">
        <f t="shared" si="2"/>
        <v>171.31</v>
      </c>
      <c r="BY12" s="81">
        <f t="shared" si="1"/>
        <v>23.293802816901398</v>
      </c>
    </row>
    <row r="13" spans="1:77" ht="14.25">
      <c r="A13" s="108" t="s">
        <v>201</v>
      </c>
      <c r="B13" s="87" t="s">
        <v>202</v>
      </c>
      <c r="C13" s="87" t="s">
        <v>203</v>
      </c>
      <c r="D13">
        <v>80</v>
      </c>
      <c r="E13">
        <v>83</v>
      </c>
      <c r="F13">
        <v>86</v>
      </c>
      <c r="G13">
        <v>94</v>
      </c>
      <c r="H13">
        <v>95</v>
      </c>
      <c r="I13">
        <v>94</v>
      </c>
      <c r="J13">
        <v>91</v>
      </c>
      <c r="K13">
        <v>91</v>
      </c>
      <c r="L13">
        <v>93</v>
      </c>
      <c r="M13">
        <v>93</v>
      </c>
      <c r="N13">
        <v>92</v>
      </c>
      <c r="O13">
        <v>69</v>
      </c>
      <c r="P13">
        <v>66</v>
      </c>
      <c r="Q13">
        <v>71</v>
      </c>
      <c r="R13">
        <v>68</v>
      </c>
      <c r="S13">
        <v>87</v>
      </c>
      <c r="T13">
        <v>87</v>
      </c>
      <c r="U13">
        <v>72</v>
      </c>
      <c r="V13">
        <v>80</v>
      </c>
      <c r="W13">
        <v>89.5</v>
      </c>
      <c r="X13">
        <v>92</v>
      </c>
      <c r="Y13">
        <v>83</v>
      </c>
      <c r="Z13">
        <v>95</v>
      </c>
      <c r="AA13">
        <v>83</v>
      </c>
      <c r="AB13">
        <v>89</v>
      </c>
      <c r="AC13">
        <v>63</v>
      </c>
      <c r="AD13">
        <v>94</v>
      </c>
      <c r="AE13">
        <v>94</v>
      </c>
      <c r="AF13">
        <v>75</v>
      </c>
      <c r="AG13">
        <v>68</v>
      </c>
      <c r="AH13">
        <v>83</v>
      </c>
      <c r="AI13">
        <v>72</v>
      </c>
      <c r="AJ13">
        <v>74</v>
      </c>
      <c r="AK13">
        <v>69</v>
      </c>
      <c r="AL13">
        <v>75</v>
      </c>
      <c r="AM13">
        <v>86</v>
      </c>
      <c r="AN13">
        <v>74</v>
      </c>
      <c r="AO13">
        <v>72</v>
      </c>
      <c r="AP13">
        <v>75</v>
      </c>
      <c r="AQ13">
        <v>94</v>
      </c>
      <c r="AR13">
        <v>94</v>
      </c>
      <c r="AS13">
        <v>92</v>
      </c>
      <c r="AT13">
        <v>78</v>
      </c>
      <c r="AU13">
        <v>73</v>
      </c>
      <c r="AV13">
        <v>85</v>
      </c>
      <c r="AW13">
        <v>87</v>
      </c>
      <c r="AX13">
        <v>83</v>
      </c>
      <c r="AY13">
        <v>93</v>
      </c>
      <c r="AZ13">
        <v>94</v>
      </c>
      <c r="BA13">
        <v>93</v>
      </c>
      <c r="BB13">
        <v>95</v>
      </c>
      <c r="BC13">
        <v>84</v>
      </c>
      <c r="BD13">
        <v>88</v>
      </c>
      <c r="BE13">
        <v>90</v>
      </c>
      <c r="BF13">
        <v>66</v>
      </c>
      <c r="BG13">
        <v>76</v>
      </c>
      <c r="BH13">
        <v>82</v>
      </c>
      <c r="BI13">
        <v>75</v>
      </c>
      <c r="BJ13">
        <v>70</v>
      </c>
      <c r="BK13">
        <v>90</v>
      </c>
      <c r="BL13">
        <v>94</v>
      </c>
      <c r="BM13">
        <v>87.7</v>
      </c>
      <c r="BN13">
        <v>87</v>
      </c>
      <c r="BO13">
        <v>95</v>
      </c>
      <c r="BP13">
        <v>91</v>
      </c>
      <c r="BQ13">
        <v>89</v>
      </c>
      <c r="BR13">
        <v>91</v>
      </c>
      <c r="BS13">
        <v>93</v>
      </c>
      <c r="BT13">
        <v>90.9</v>
      </c>
      <c r="BU13">
        <v>93</v>
      </c>
      <c r="BV13">
        <v>90</v>
      </c>
      <c r="BW13">
        <v>92</v>
      </c>
      <c r="BX13" s="78">
        <f t="shared" si="2"/>
        <v>95</v>
      </c>
      <c r="BY13" s="81">
        <f t="shared" si="1"/>
        <v>84.348611111111097</v>
      </c>
    </row>
    <row r="14" spans="1:77" ht="14.25">
      <c r="A14" s="109"/>
      <c r="B14" s="87" t="s">
        <v>204</v>
      </c>
      <c r="C14" s="87" t="s">
        <v>205</v>
      </c>
      <c r="D14">
        <v>9.1</v>
      </c>
      <c r="E14">
        <v>7.2</v>
      </c>
      <c r="F14">
        <v>8.4</v>
      </c>
      <c r="G14">
        <v>2.6</v>
      </c>
      <c r="H14">
        <v>1.8</v>
      </c>
      <c r="I14">
        <v>2</v>
      </c>
      <c r="J14">
        <v>3.9</v>
      </c>
      <c r="K14">
        <v>4</v>
      </c>
      <c r="L14">
        <v>1.8</v>
      </c>
      <c r="M14">
        <v>2</v>
      </c>
      <c r="N14">
        <v>2.9</v>
      </c>
      <c r="O14">
        <v>12.2</v>
      </c>
      <c r="P14">
        <v>15.3</v>
      </c>
      <c r="Q14">
        <v>7.2</v>
      </c>
      <c r="R14">
        <v>15</v>
      </c>
      <c r="S14">
        <v>4.2</v>
      </c>
      <c r="T14">
        <v>4.2</v>
      </c>
      <c r="U14">
        <v>11.2</v>
      </c>
      <c r="V14">
        <v>8.8000000000000007</v>
      </c>
      <c r="W14">
        <v>7.2</v>
      </c>
      <c r="X14">
        <v>5</v>
      </c>
      <c r="Y14">
        <v>4.9000000000000004</v>
      </c>
      <c r="Z14">
        <v>1.3</v>
      </c>
      <c r="AA14">
        <v>4.7</v>
      </c>
      <c r="AB14">
        <v>3.8</v>
      </c>
      <c r="AC14">
        <v>4.7</v>
      </c>
      <c r="AD14">
        <v>2.4</v>
      </c>
      <c r="AE14">
        <v>1.9</v>
      </c>
      <c r="AF14">
        <v>10.6</v>
      </c>
      <c r="AG14">
        <v>4.9000000000000004</v>
      </c>
      <c r="AH14">
        <v>7.9</v>
      </c>
      <c r="AI14">
        <v>5.7</v>
      </c>
      <c r="AJ14">
        <v>7.3</v>
      </c>
      <c r="AK14">
        <v>9.1999999999999993</v>
      </c>
      <c r="AL14">
        <v>6.5</v>
      </c>
      <c r="AM14">
        <v>7.3</v>
      </c>
      <c r="AN14">
        <v>9.1</v>
      </c>
      <c r="AO14">
        <v>11.2</v>
      </c>
      <c r="AP14">
        <v>6.9</v>
      </c>
      <c r="AQ14">
        <v>3.8</v>
      </c>
      <c r="AR14">
        <v>2.2999999999999998</v>
      </c>
      <c r="AS14">
        <v>4.4000000000000004</v>
      </c>
      <c r="AT14">
        <v>7.1</v>
      </c>
      <c r="AU14">
        <v>12</v>
      </c>
      <c r="AV14">
        <v>8.5</v>
      </c>
      <c r="AW14">
        <v>6.3</v>
      </c>
      <c r="AX14">
        <v>11.46</v>
      </c>
      <c r="AY14">
        <v>3.3</v>
      </c>
      <c r="AZ14">
        <v>7.3</v>
      </c>
      <c r="BA14">
        <v>4.9000000000000004</v>
      </c>
      <c r="BB14">
        <v>3.3</v>
      </c>
      <c r="BC14">
        <v>6.6</v>
      </c>
      <c r="BD14">
        <v>2.4500000000000002</v>
      </c>
      <c r="BE14">
        <v>4.2</v>
      </c>
      <c r="BF14">
        <v>1.9</v>
      </c>
      <c r="BG14">
        <v>12.3</v>
      </c>
      <c r="BH14">
        <v>7.7</v>
      </c>
      <c r="BI14">
        <v>10.3</v>
      </c>
      <c r="BJ14">
        <v>14.5</v>
      </c>
      <c r="BK14">
        <v>4</v>
      </c>
      <c r="BL14">
        <v>2.8</v>
      </c>
      <c r="BM14">
        <v>5.8</v>
      </c>
      <c r="BN14">
        <v>8</v>
      </c>
      <c r="BO14">
        <v>2.7</v>
      </c>
      <c r="BP14">
        <v>4</v>
      </c>
      <c r="BQ14">
        <v>7.2</v>
      </c>
      <c r="BR14">
        <v>3.6</v>
      </c>
      <c r="BS14">
        <v>2.6</v>
      </c>
      <c r="BT14">
        <v>5.9</v>
      </c>
      <c r="BU14">
        <v>2.5</v>
      </c>
      <c r="BV14">
        <v>5.0999999999999996</v>
      </c>
      <c r="BW14">
        <v>4.5999999999999996</v>
      </c>
      <c r="BX14" s="78">
        <f t="shared" si="2"/>
        <v>15.3</v>
      </c>
      <c r="BY14" s="81">
        <f t="shared" si="1"/>
        <v>6.1070833333333345</v>
      </c>
    </row>
    <row r="15" spans="1:77" ht="28.5">
      <c r="A15" s="109"/>
      <c r="B15" s="87" t="s">
        <v>72</v>
      </c>
      <c r="C15" s="87" t="s">
        <v>203</v>
      </c>
      <c r="D15">
        <v>98.726999530565664</v>
      </c>
      <c r="E15">
        <v>98.80756484884742</v>
      </c>
      <c r="F15">
        <v>94.347071786500464</v>
      </c>
      <c r="G15">
        <v>99.880639094197832</v>
      </c>
      <c r="H15">
        <v>98.805551626534665</v>
      </c>
      <c r="I15">
        <v>97.009226850472828</v>
      </c>
      <c r="J15">
        <v>99.279158009847706</v>
      </c>
      <c r="K15">
        <v>98.400029363921959</v>
      </c>
      <c r="L15">
        <v>99.317825374728912</v>
      </c>
      <c r="M15">
        <v>99.692519906174155</v>
      </c>
      <c r="N15">
        <v>97.255235688516322</v>
      </c>
      <c r="O15">
        <v>95.069407835112244</v>
      </c>
      <c r="P15">
        <v>96.613723576298455</v>
      </c>
      <c r="Q15">
        <v>98.04443788054968</v>
      </c>
      <c r="R15">
        <v>97.292421197897198</v>
      </c>
      <c r="S15">
        <v>97.7</v>
      </c>
      <c r="T15">
        <v>97.2</v>
      </c>
      <c r="U15">
        <v>97.173174732710109</v>
      </c>
      <c r="V15">
        <v>97.131672963207635</v>
      </c>
      <c r="W15">
        <v>94.1</v>
      </c>
      <c r="X15">
        <v>97.565992986633617</v>
      </c>
      <c r="Y15">
        <v>97.543539738590098</v>
      </c>
      <c r="Z15">
        <v>99.527061159247395</v>
      </c>
      <c r="AA15">
        <v>97.329702910477096</v>
      </c>
      <c r="AB15">
        <v>98.428593991529041</v>
      </c>
      <c r="AC15">
        <v>98.152203882376597</v>
      </c>
      <c r="AD15">
        <v>99.580645776080473</v>
      </c>
      <c r="AE15">
        <v>97.5</v>
      </c>
      <c r="AF15">
        <v>96.16960621421849</v>
      </c>
      <c r="AG15">
        <v>97.452957274885932</v>
      </c>
      <c r="AH15">
        <v>96.759075083991448</v>
      </c>
      <c r="AI15">
        <v>97.028879142337686</v>
      </c>
      <c r="AJ15">
        <v>95.330290729758588</v>
      </c>
      <c r="AK15">
        <v>96.362201158537047</v>
      </c>
      <c r="AL15">
        <v>97.398845293122321</v>
      </c>
      <c r="AM15">
        <v>96.463853738600676</v>
      </c>
      <c r="AN15">
        <v>97.025705968177206</v>
      </c>
      <c r="AO15">
        <v>95.201139498001353</v>
      </c>
      <c r="AP15">
        <v>96.668805375877611</v>
      </c>
      <c r="AQ15">
        <v>97.431028127884275</v>
      </c>
      <c r="AR15">
        <v>97.77816898871815</v>
      </c>
      <c r="AS15">
        <v>97.967742265664981</v>
      </c>
      <c r="AT15">
        <v>93.598769281598081</v>
      </c>
      <c r="AU15">
        <v>98.229311201057811</v>
      </c>
      <c r="AV15">
        <v>99.915579358973844</v>
      </c>
      <c r="AW15">
        <v>96.415830280485906</v>
      </c>
      <c r="AX15">
        <v>93.9</v>
      </c>
      <c r="AY15">
        <v>98.873106607783228</v>
      </c>
      <c r="AZ15">
        <v>97.814428075787319</v>
      </c>
      <c r="BA15">
        <v>98.505908720258688</v>
      </c>
      <c r="BB15">
        <v>97.29722289267167</v>
      </c>
      <c r="BC15">
        <v>98.653956769876146</v>
      </c>
      <c r="BD15">
        <v>83.2</v>
      </c>
      <c r="BE15">
        <v>96.135289907031279</v>
      </c>
      <c r="BF15">
        <v>94.863929112258049</v>
      </c>
      <c r="BG15">
        <v>94.735108806953733</v>
      </c>
      <c r="BH15">
        <v>97.092968511933179</v>
      </c>
      <c r="BI15">
        <v>99.750920276041853</v>
      </c>
      <c r="BJ15">
        <v>96.630588182969433</v>
      </c>
      <c r="BK15">
        <v>96.2</v>
      </c>
      <c r="BL15">
        <v>97.7</v>
      </c>
      <c r="BM15">
        <v>77</v>
      </c>
      <c r="BN15">
        <v>99.482897415139533</v>
      </c>
      <c r="BO15">
        <v>99.294666248555856</v>
      </c>
      <c r="BP15">
        <v>98.326657772661846</v>
      </c>
      <c r="BQ15">
        <v>99.605803457834327</v>
      </c>
      <c r="BR15">
        <v>99.108442955557649</v>
      </c>
      <c r="BS15">
        <v>96.586869748250322</v>
      </c>
      <c r="BT15">
        <v>99.44</v>
      </c>
      <c r="BU15">
        <v>99.291138800550385</v>
      </c>
      <c r="BV15">
        <v>99.686243305299229</v>
      </c>
      <c r="BW15">
        <v>99.311953013744116</v>
      </c>
      <c r="BX15" s="78">
        <f t="shared" si="2"/>
        <v>99.915579358973844</v>
      </c>
      <c r="BY15" s="81">
        <f t="shared" si="1"/>
        <v>97.071670698250912</v>
      </c>
    </row>
    <row r="16" spans="1:77" ht="28.5">
      <c r="A16" s="109"/>
      <c r="B16" s="87" t="s">
        <v>206</v>
      </c>
      <c r="C16" s="87" t="s">
        <v>207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1E-3</v>
      </c>
      <c r="M16">
        <v>1</v>
      </c>
      <c r="N16">
        <v>1</v>
      </c>
      <c r="O16">
        <v>1</v>
      </c>
      <c r="P16">
        <v>1</v>
      </c>
      <c r="Q16">
        <v>0.01</v>
      </c>
      <c r="R16">
        <v>1</v>
      </c>
      <c r="S16">
        <v>1</v>
      </c>
      <c r="T16">
        <v>1</v>
      </c>
      <c r="U16">
        <v>1</v>
      </c>
      <c r="V16">
        <v>1E-3</v>
      </c>
      <c r="W16">
        <v>0.8</v>
      </c>
      <c r="X16">
        <v>1</v>
      </c>
      <c r="Y16">
        <v>1</v>
      </c>
      <c r="Z16">
        <v>1E-3</v>
      </c>
      <c r="AA16">
        <v>1</v>
      </c>
      <c r="AB16">
        <v>1</v>
      </c>
      <c r="AC16">
        <v>1</v>
      </c>
      <c r="AD16">
        <v>1</v>
      </c>
      <c r="AE16">
        <v>0.99</v>
      </c>
      <c r="AF16">
        <v>1</v>
      </c>
      <c r="AG16">
        <v>1</v>
      </c>
      <c r="AH16">
        <v>1</v>
      </c>
      <c r="AI16">
        <v>1E-3</v>
      </c>
      <c r="AJ16">
        <v>1E-3</v>
      </c>
      <c r="AK16">
        <v>1</v>
      </c>
      <c r="AL16">
        <v>0.97</v>
      </c>
      <c r="AM16">
        <v>1</v>
      </c>
      <c r="AN16">
        <v>1E-3</v>
      </c>
      <c r="AO16">
        <v>0.88</v>
      </c>
      <c r="AP16">
        <v>1E-3</v>
      </c>
      <c r="AQ16">
        <v>1E-3</v>
      </c>
      <c r="AR16">
        <v>1E-3</v>
      </c>
      <c r="AS16">
        <v>1E-3</v>
      </c>
      <c r="AT16">
        <v>1E-3</v>
      </c>
      <c r="AU16">
        <v>1E-3</v>
      </c>
      <c r="AV16">
        <v>1E-3</v>
      </c>
      <c r="AW16">
        <v>1E-3</v>
      </c>
      <c r="AX16">
        <v>1E-3</v>
      </c>
      <c r="AY16">
        <v>1E-3</v>
      </c>
      <c r="AZ16">
        <v>1E-3</v>
      </c>
      <c r="BA16">
        <v>1E-3</v>
      </c>
      <c r="BB16">
        <v>1</v>
      </c>
      <c r="BC16">
        <v>1E-3</v>
      </c>
      <c r="BD16">
        <v>0.8</v>
      </c>
      <c r="BE16">
        <v>1E-3</v>
      </c>
      <c r="BF16">
        <v>1E-3</v>
      </c>
      <c r="BG16">
        <v>1</v>
      </c>
      <c r="BH16">
        <v>1</v>
      </c>
      <c r="BI16">
        <v>1</v>
      </c>
      <c r="BJ16">
        <v>1</v>
      </c>
      <c r="BK16">
        <v>0.96</v>
      </c>
      <c r="BL16">
        <v>1</v>
      </c>
      <c r="BM16">
        <v>1E-3</v>
      </c>
      <c r="BN16">
        <v>1E-3</v>
      </c>
      <c r="BO16">
        <v>1E-3</v>
      </c>
      <c r="BP16">
        <v>1E-3</v>
      </c>
      <c r="BQ16">
        <v>1E-3</v>
      </c>
      <c r="BR16">
        <v>1E-3</v>
      </c>
      <c r="BS16">
        <v>1E-3</v>
      </c>
      <c r="BT16">
        <v>1E-3</v>
      </c>
      <c r="BU16">
        <v>1E-3</v>
      </c>
      <c r="BV16">
        <v>1E-3</v>
      </c>
      <c r="BW16">
        <v>1E-3</v>
      </c>
      <c r="BX16" s="78">
        <f t="shared" si="2"/>
        <v>1</v>
      </c>
      <c r="BY16" s="81">
        <f t="shared" si="1"/>
        <v>0.53391666666666648</v>
      </c>
    </row>
    <row r="17" spans="1:77" ht="28.5">
      <c r="A17" s="110"/>
      <c r="B17" s="87" t="s">
        <v>78</v>
      </c>
      <c r="C17" s="87" t="s">
        <v>208</v>
      </c>
      <c r="D17">
        <v>1E-3</v>
      </c>
      <c r="E17">
        <v>1E-3</v>
      </c>
      <c r="F17">
        <v>1E-3</v>
      </c>
      <c r="G17">
        <v>1E-3</v>
      </c>
      <c r="H17">
        <v>1E-3</v>
      </c>
      <c r="I17">
        <v>1E-3</v>
      </c>
      <c r="J17">
        <v>1E-3</v>
      </c>
      <c r="K17">
        <v>1E-3</v>
      </c>
      <c r="L17">
        <v>1E-3</v>
      </c>
      <c r="M17">
        <v>1E-3</v>
      </c>
      <c r="N17">
        <v>1E-3</v>
      </c>
      <c r="O17">
        <v>12907.32</v>
      </c>
      <c r="P17">
        <v>1000</v>
      </c>
      <c r="Q17">
        <v>1500</v>
      </c>
      <c r="R17">
        <v>8000</v>
      </c>
      <c r="S17">
        <v>57713.479999999996</v>
      </c>
      <c r="T17">
        <v>2000</v>
      </c>
      <c r="U17">
        <v>15898.93</v>
      </c>
      <c r="W17">
        <v>7800</v>
      </c>
      <c r="X17">
        <v>1E-3</v>
      </c>
      <c r="Y17">
        <v>1E-3</v>
      </c>
      <c r="Z17">
        <v>1E-3</v>
      </c>
      <c r="AA17">
        <v>1E-3</v>
      </c>
      <c r="AB17">
        <v>1E-3</v>
      </c>
      <c r="AC17">
        <v>15000</v>
      </c>
      <c r="AD17">
        <v>1E-3</v>
      </c>
      <c r="AE17">
        <v>53565</v>
      </c>
      <c r="AF17">
        <v>7741</v>
      </c>
      <c r="AG17">
        <v>1E-3</v>
      </c>
      <c r="AH17">
        <v>1E-3</v>
      </c>
      <c r="AI17">
        <v>1E-3</v>
      </c>
      <c r="AJ17">
        <v>1E-3</v>
      </c>
      <c r="AK17">
        <v>1E-3</v>
      </c>
      <c r="AL17">
        <v>18804.13</v>
      </c>
      <c r="AM17">
        <v>65000</v>
      </c>
      <c r="AN17">
        <v>1E-3</v>
      </c>
      <c r="AO17">
        <v>15991</v>
      </c>
      <c r="AP17">
        <v>1E-3</v>
      </c>
      <c r="AQ17">
        <v>1E-3</v>
      </c>
      <c r="AR17">
        <v>1E-3</v>
      </c>
      <c r="AS17">
        <v>1E-3</v>
      </c>
      <c r="AT17">
        <v>1E-3</v>
      </c>
      <c r="AU17">
        <v>1E-3</v>
      </c>
      <c r="AV17">
        <v>1E-3</v>
      </c>
      <c r="AW17">
        <v>1E-3</v>
      </c>
      <c r="AX17">
        <v>1E-3</v>
      </c>
      <c r="AY17">
        <v>1E-3</v>
      </c>
      <c r="AZ17">
        <v>1E-3</v>
      </c>
      <c r="BA17">
        <v>1E-3</v>
      </c>
      <c r="BB17">
        <v>1E-3</v>
      </c>
      <c r="BC17">
        <v>1E-3</v>
      </c>
      <c r="BD17">
        <v>1E-3</v>
      </c>
      <c r="BE17">
        <v>20000</v>
      </c>
      <c r="BF17">
        <v>1E-3</v>
      </c>
      <c r="BG17">
        <v>1E-3</v>
      </c>
      <c r="BH17">
        <v>1E-3</v>
      </c>
      <c r="BI17">
        <v>1E-3</v>
      </c>
      <c r="BJ17">
        <v>1E-3</v>
      </c>
      <c r="BK17">
        <v>1E-3</v>
      </c>
      <c r="BL17">
        <v>1E-3</v>
      </c>
      <c r="BM17">
        <v>1E-3</v>
      </c>
      <c r="BN17">
        <v>1E-3</v>
      </c>
      <c r="BO17">
        <v>1E-3</v>
      </c>
      <c r="BP17">
        <v>1E-3</v>
      </c>
      <c r="BQ17">
        <v>1E-3</v>
      </c>
      <c r="BR17">
        <v>1E-3</v>
      </c>
      <c r="BS17">
        <v>1E-3</v>
      </c>
      <c r="BT17">
        <v>1E-3</v>
      </c>
      <c r="BU17">
        <v>1E-3</v>
      </c>
      <c r="BV17">
        <v>1E-3</v>
      </c>
      <c r="BW17">
        <v>1E-3</v>
      </c>
      <c r="BX17" s="79">
        <f t="shared" si="2"/>
        <v>65000</v>
      </c>
      <c r="BY17" s="81">
        <f t="shared" si="1"/>
        <v>4266.4917746478823</v>
      </c>
    </row>
    <row r="18" spans="1:77" ht="28.5">
      <c r="A18" s="89" t="s">
        <v>211</v>
      </c>
      <c r="B18" s="87" t="s">
        <v>86</v>
      </c>
      <c r="C18" s="87" t="s">
        <v>209</v>
      </c>
      <c r="D18">
        <v>67</v>
      </c>
      <c r="E18">
        <v>67</v>
      </c>
      <c r="F18">
        <v>58</v>
      </c>
      <c r="G18">
        <v>31</v>
      </c>
      <c r="H18">
        <v>60</v>
      </c>
      <c r="I18">
        <v>68</v>
      </c>
      <c r="J18">
        <v>69</v>
      </c>
      <c r="K18">
        <v>61</v>
      </c>
      <c r="L18">
        <v>70</v>
      </c>
      <c r="M18">
        <v>60</v>
      </c>
      <c r="N18">
        <v>58</v>
      </c>
      <c r="O18">
        <v>85</v>
      </c>
      <c r="P18">
        <v>51</v>
      </c>
      <c r="Q18">
        <v>80</v>
      </c>
      <c r="R18">
        <v>48</v>
      </c>
      <c r="S18">
        <v>0.57999999999999996</v>
      </c>
      <c r="T18">
        <v>0.6</v>
      </c>
      <c r="U18">
        <v>0.19</v>
      </c>
      <c r="V18">
        <v>12</v>
      </c>
      <c r="W18">
        <v>60</v>
      </c>
      <c r="X18">
        <v>0.63</v>
      </c>
      <c r="Y18">
        <v>90</v>
      </c>
      <c r="Z18">
        <v>60</v>
      </c>
      <c r="AA18">
        <v>0.79</v>
      </c>
      <c r="AB18">
        <v>61</v>
      </c>
      <c r="AC18">
        <v>90</v>
      </c>
      <c r="AD18">
        <v>61</v>
      </c>
      <c r="AE18">
        <v>0.67</v>
      </c>
      <c r="AF18">
        <v>55</v>
      </c>
      <c r="AG18">
        <v>50</v>
      </c>
      <c r="AH18">
        <v>0.61</v>
      </c>
      <c r="AI18">
        <v>47</v>
      </c>
      <c r="AJ18">
        <v>52</v>
      </c>
      <c r="AK18">
        <v>87</v>
      </c>
      <c r="AL18">
        <v>57</v>
      </c>
      <c r="AM18">
        <v>63</v>
      </c>
      <c r="AN18">
        <v>65</v>
      </c>
      <c r="AO18">
        <v>53</v>
      </c>
      <c r="AP18">
        <v>63</v>
      </c>
      <c r="AQ18">
        <v>65</v>
      </c>
      <c r="AR18">
        <v>56</v>
      </c>
      <c r="AS18">
        <v>53</v>
      </c>
      <c r="AT18">
        <v>33</v>
      </c>
      <c r="AU18">
        <v>57</v>
      </c>
      <c r="AV18">
        <v>45</v>
      </c>
      <c r="AW18">
        <v>37</v>
      </c>
      <c r="AX18">
        <v>48</v>
      </c>
      <c r="AY18">
        <v>57</v>
      </c>
      <c r="AZ18">
        <v>50</v>
      </c>
      <c r="BA18">
        <v>71</v>
      </c>
      <c r="BB18">
        <v>74</v>
      </c>
      <c r="BC18">
        <v>57</v>
      </c>
      <c r="BD18">
        <v>33</v>
      </c>
      <c r="BE18">
        <v>70</v>
      </c>
      <c r="BF18">
        <v>57</v>
      </c>
      <c r="BG18">
        <v>79</v>
      </c>
      <c r="BH18">
        <v>60</v>
      </c>
      <c r="BI18">
        <v>85</v>
      </c>
      <c r="BJ18">
        <v>60</v>
      </c>
      <c r="BK18">
        <v>67</v>
      </c>
      <c r="BL18">
        <v>48</v>
      </c>
      <c r="BM18">
        <v>62</v>
      </c>
      <c r="BN18">
        <v>79</v>
      </c>
      <c r="BO18">
        <v>55</v>
      </c>
      <c r="BP18">
        <v>43</v>
      </c>
      <c r="BQ18">
        <v>55</v>
      </c>
      <c r="BR18">
        <v>58</v>
      </c>
      <c r="BS18">
        <v>0.55000000000000004</v>
      </c>
      <c r="BT18">
        <v>0.78</v>
      </c>
      <c r="BU18">
        <v>0.55000000000000004</v>
      </c>
      <c r="BV18">
        <v>56</v>
      </c>
      <c r="BW18">
        <v>0.6</v>
      </c>
      <c r="BX18" s="78">
        <f t="shared" si="2"/>
        <v>90</v>
      </c>
      <c r="BY18" s="81">
        <f t="shared" si="1"/>
        <v>50.493750000000006</v>
      </c>
    </row>
    <row r="19" spans="1:77" ht="14.25">
      <c r="A19" s="90" t="s">
        <v>210</v>
      </c>
      <c r="B19" s="87" t="s">
        <v>87</v>
      </c>
      <c r="C19" s="87" t="s">
        <v>198</v>
      </c>
      <c r="D19">
        <v>1.45</v>
      </c>
      <c r="E19">
        <v>1.45</v>
      </c>
      <c r="F19">
        <v>1.25</v>
      </c>
      <c r="G19">
        <v>2</v>
      </c>
      <c r="H19">
        <v>1.25</v>
      </c>
      <c r="I19">
        <v>2.5</v>
      </c>
      <c r="J19">
        <v>2.5</v>
      </c>
      <c r="K19">
        <v>1.2</v>
      </c>
      <c r="L19">
        <v>1.45</v>
      </c>
      <c r="M19">
        <v>3.12</v>
      </c>
      <c r="N19">
        <v>2.0499999999999998</v>
      </c>
      <c r="O19">
        <v>3</v>
      </c>
      <c r="P19">
        <v>3</v>
      </c>
      <c r="Q19">
        <v>3</v>
      </c>
      <c r="R19">
        <v>3</v>
      </c>
      <c r="S19">
        <v>3</v>
      </c>
      <c r="T19">
        <v>3</v>
      </c>
      <c r="U19">
        <v>4</v>
      </c>
      <c r="V19">
        <v>1.5</v>
      </c>
      <c r="W19">
        <v>1.5</v>
      </c>
      <c r="X19">
        <v>0.47</v>
      </c>
      <c r="Y19">
        <v>1.6</v>
      </c>
      <c r="Z19">
        <v>2.1</v>
      </c>
      <c r="AA19">
        <v>1</v>
      </c>
      <c r="AB19">
        <v>2.2000000000000002</v>
      </c>
      <c r="AC19">
        <v>1.6</v>
      </c>
      <c r="AD19">
        <v>2.2000000000000002</v>
      </c>
      <c r="AE19">
        <v>4.0999999999999996</v>
      </c>
      <c r="AF19">
        <v>1.6</v>
      </c>
      <c r="AG19">
        <v>1.6</v>
      </c>
      <c r="AH19">
        <v>0.5</v>
      </c>
      <c r="AI19">
        <v>5</v>
      </c>
      <c r="AJ19">
        <v>5</v>
      </c>
      <c r="AK19">
        <v>5</v>
      </c>
      <c r="AL19">
        <v>5.6</v>
      </c>
      <c r="AM19">
        <v>5</v>
      </c>
      <c r="AN19">
        <v>5</v>
      </c>
      <c r="AO19">
        <v>5</v>
      </c>
      <c r="AP19">
        <v>5</v>
      </c>
      <c r="AQ19">
        <v>1.8</v>
      </c>
      <c r="AR19">
        <v>1.5</v>
      </c>
      <c r="AS19">
        <v>1.8</v>
      </c>
      <c r="AT19">
        <v>1.5</v>
      </c>
      <c r="AU19">
        <v>1.5</v>
      </c>
      <c r="AV19">
        <v>1.5</v>
      </c>
      <c r="AW19">
        <v>1.5</v>
      </c>
      <c r="AY19">
        <v>1.5</v>
      </c>
      <c r="AZ19">
        <v>2.6</v>
      </c>
      <c r="BA19">
        <v>1.36</v>
      </c>
      <c r="BB19">
        <v>3.9</v>
      </c>
      <c r="BC19">
        <v>2</v>
      </c>
      <c r="BD19">
        <v>2.5</v>
      </c>
      <c r="BE19">
        <v>1</v>
      </c>
      <c r="BF19">
        <v>1</v>
      </c>
      <c r="BG19">
        <v>1</v>
      </c>
      <c r="BH19">
        <v>1</v>
      </c>
      <c r="BI19">
        <v>3</v>
      </c>
      <c r="BJ19">
        <v>0.25</v>
      </c>
      <c r="BK19">
        <v>2</v>
      </c>
      <c r="BL19">
        <v>2</v>
      </c>
      <c r="BM19">
        <v>2</v>
      </c>
      <c r="BN19">
        <v>1.95</v>
      </c>
      <c r="BO19">
        <v>2.3199999999999998</v>
      </c>
      <c r="BP19">
        <v>3.5</v>
      </c>
      <c r="BQ19">
        <v>2.6</v>
      </c>
      <c r="BR19">
        <v>2.2999999999999998</v>
      </c>
      <c r="BS19">
        <v>3</v>
      </c>
      <c r="BT19">
        <v>1.95</v>
      </c>
      <c r="BU19">
        <v>2.2999999999999998</v>
      </c>
      <c r="BV19">
        <v>2.8</v>
      </c>
      <c r="BW19">
        <v>2.2000000000000002</v>
      </c>
      <c r="BX19" s="78">
        <f t="shared" si="2"/>
        <v>5.6</v>
      </c>
      <c r="BY19" s="81">
        <f t="shared" si="1"/>
        <v>2.365070422535211</v>
      </c>
    </row>
    <row r="20" spans="1:77" ht="28.5">
      <c r="A20" s="108" t="s">
        <v>212</v>
      </c>
      <c r="B20" s="87" t="s">
        <v>89</v>
      </c>
      <c r="C20" s="87" t="s">
        <v>190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V20">
        <v>1E-3</v>
      </c>
      <c r="W20">
        <v>1</v>
      </c>
      <c r="X20">
        <v>1</v>
      </c>
      <c r="Y20">
        <v>1</v>
      </c>
      <c r="Z20">
        <v>1</v>
      </c>
      <c r="AA20">
        <v>1</v>
      </c>
      <c r="AB20">
        <v>1</v>
      </c>
      <c r="AC20">
        <v>1E-3</v>
      </c>
      <c r="AD20">
        <v>1</v>
      </c>
      <c r="AE20">
        <v>1</v>
      </c>
      <c r="AF20">
        <v>1E-3</v>
      </c>
      <c r="AG20">
        <v>1</v>
      </c>
      <c r="AH20">
        <v>1</v>
      </c>
      <c r="AI20">
        <v>1</v>
      </c>
      <c r="AJ20">
        <v>1</v>
      </c>
      <c r="AK20">
        <v>1</v>
      </c>
      <c r="AL20">
        <v>1</v>
      </c>
      <c r="AM20">
        <v>1</v>
      </c>
      <c r="AN20">
        <v>1</v>
      </c>
      <c r="AO20">
        <v>1</v>
      </c>
      <c r="AP20">
        <v>1</v>
      </c>
      <c r="AQ20">
        <v>1</v>
      </c>
      <c r="AR20">
        <v>1</v>
      </c>
      <c r="AS20">
        <v>1</v>
      </c>
      <c r="AT20">
        <v>1</v>
      </c>
      <c r="AU20">
        <v>1</v>
      </c>
      <c r="AV20">
        <v>1</v>
      </c>
      <c r="AW20">
        <v>1</v>
      </c>
      <c r="AX20">
        <v>1</v>
      </c>
      <c r="AY20">
        <v>1</v>
      </c>
      <c r="AZ20">
        <v>1</v>
      </c>
      <c r="BA20">
        <v>1</v>
      </c>
      <c r="BB20">
        <v>1</v>
      </c>
      <c r="BC20">
        <v>1</v>
      </c>
      <c r="BD20">
        <v>1</v>
      </c>
      <c r="BE20">
        <v>1</v>
      </c>
      <c r="BF20">
        <v>1</v>
      </c>
      <c r="BG20">
        <v>1</v>
      </c>
      <c r="BH20">
        <v>1</v>
      </c>
      <c r="BI20">
        <v>1</v>
      </c>
      <c r="BJ20">
        <v>1E-3</v>
      </c>
      <c r="BK20">
        <v>1</v>
      </c>
      <c r="BL20">
        <v>1</v>
      </c>
      <c r="BM20">
        <v>1</v>
      </c>
      <c r="BN20">
        <v>1</v>
      </c>
      <c r="BO20">
        <v>1</v>
      </c>
      <c r="BP20">
        <v>1</v>
      </c>
      <c r="BQ20">
        <v>1</v>
      </c>
      <c r="BR20">
        <v>1</v>
      </c>
      <c r="BS20">
        <v>1</v>
      </c>
      <c r="BT20">
        <v>1</v>
      </c>
      <c r="BU20">
        <v>1</v>
      </c>
      <c r="BV20">
        <v>1</v>
      </c>
      <c r="BW20">
        <v>1</v>
      </c>
      <c r="BX20" s="78">
        <f t="shared" si="2"/>
        <v>1</v>
      </c>
      <c r="BY20" s="81">
        <f t="shared" si="1"/>
        <v>0.9444999999999999</v>
      </c>
    </row>
    <row r="21" spans="1:77" ht="28.5">
      <c r="A21" s="109"/>
      <c r="B21" s="87" t="s">
        <v>90</v>
      </c>
      <c r="C21" s="87" t="s">
        <v>190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1E-3</v>
      </c>
      <c r="W21">
        <v>1</v>
      </c>
      <c r="X21">
        <v>1</v>
      </c>
      <c r="Y21">
        <v>1</v>
      </c>
      <c r="Z21">
        <v>1</v>
      </c>
      <c r="AA21">
        <v>1</v>
      </c>
      <c r="AB21">
        <v>1</v>
      </c>
      <c r="AC21">
        <v>1</v>
      </c>
      <c r="AD21">
        <v>1</v>
      </c>
      <c r="AE21">
        <v>1</v>
      </c>
      <c r="AF21">
        <v>1E-3</v>
      </c>
      <c r="AG21">
        <v>1</v>
      </c>
      <c r="AH21">
        <v>1</v>
      </c>
      <c r="AI21">
        <v>1</v>
      </c>
      <c r="AJ21">
        <v>1</v>
      </c>
      <c r="AK21">
        <v>1</v>
      </c>
      <c r="AL21">
        <v>1</v>
      </c>
      <c r="AM21">
        <v>1</v>
      </c>
      <c r="AN21">
        <v>1</v>
      </c>
      <c r="AO21">
        <v>1</v>
      </c>
      <c r="AP21">
        <v>1</v>
      </c>
      <c r="AQ21">
        <v>1</v>
      </c>
      <c r="AR21">
        <v>1</v>
      </c>
      <c r="AS21">
        <v>1</v>
      </c>
      <c r="AT21">
        <v>1</v>
      </c>
      <c r="AU21">
        <v>1</v>
      </c>
      <c r="AV21">
        <v>1</v>
      </c>
      <c r="AW21">
        <v>1</v>
      </c>
      <c r="AX21">
        <v>1</v>
      </c>
      <c r="AY21">
        <v>1</v>
      </c>
      <c r="AZ21">
        <v>1</v>
      </c>
      <c r="BA21">
        <v>1</v>
      </c>
      <c r="BB21">
        <v>1</v>
      </c>
      <c r="BC21">
        <v>1</v>
      </c>
      <c r="BD21">
        <v>1</v>
      </c>
      <c r="BE21">
        <v>1</v>
      </c>
      <c r="BF21">
        <v>1</v>
      </c>
      <c r="BG21">
        <v>1</v>
      </c>
      <c r="BH21">
        <v>1</v>
      </c>
      <c r="BI21">
        <v>1</v>
      </c>
      <c r="BJ21">
        <v>1</v>
      </c>
      <c r="BK21">
        <v>1</v>
      </c>
      <c r="BL21">
        <v>1</v>
      </c>
      <c r="BM21">
        <v>1</v>
      </c>
      <c r="BN21">
        <v>1</v>
      </c>
      <c r="BO21">
        <v>1</v>
      </c>
      <c r="BP21">
        <v>1</v>
      </c>
      <c r="BQ21">
        <v>1</v>
      </c>
      <c r="BR21">
        <v>1</v>
      </c>
      <c r="BS21">
        <v>1</v>
      </c>
      <c r="BT21">
        <v>1</v>
      </c>
      <c r="BU21">
        <v>1</v>
      </c>
      <c r="BV21">
        <v>1</v>
      </c>
      <c r="BW21">
        <v>1</v>
      </c>
      <c r="BX21" s="78">
        <f t="shared" si="2"/>
        <v>1</v>
      </c>
      <c r="BY21" s="81">
        <f t="shared" si="1"/>
        <v>0.97225000000000017</v>
      </c>
    </row>
    <row r="22" spans="1:77" ht="28.5">
      <c r="A22" s="109"/>
      <c r="B22" s="87" t="s">
        <v>91</v>
      </c>
      <c r="C22" s="87" t="s">
        <v>190</v>
      </c>
      <c r="D22">
        <v>1E-3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1E-3</v>
      </c>
      <c r="W22">
        <v>1</v>
      </c>
      <c r="X22">
        <v>1</v>
      </c>
      <c r="Y22">
        <v>1</v>
      </c>
      <c r="Z22">
        <v>1</v>
      </c>
      <c r="AA22">
        <v>1</v>
      </c>
      <c r="AB22">
        <v>1</v>
      </c>
      <c r="AC22">
        <v>1</v>
      </c>
      <c r="AD22">
        <v>1</v>
      </c>
      <c r="AE22">
        <v>1</v>
      </c>
      <c r="AF22">
        <v>1E-3</v>
      </c>
      <c r="AG22">
        <v>1</v>
      </c>
      <c r="AH22">
        <v>1</v>
      </c>
      <c r="AI22">
        <v>1</v>
      </c>
      <c r="AJ22">
        <v>1</v>
      </c>
      <c r="AK22">
        <v>1</v>
      </c>
      <c r="AL22">
        <v>1</v>
      </c>
      <c r="AM22">
        <v>1</v>
      </c>
      <c r="AN22">
        <v>1</v>
      </c>
      <c r="AO22">
        <v>1</v>
      </c>
      <c r="AP22">
        <v>1</v>
      </c>
      <c r="AQ22">
        <v>1</v>
      </c>
      <c r="AR22">
        <v>1</v>
      </c>
      <c r="AS22">
        <v>1</v>
      </c>
      <c r="AT22">
        <v>1</v>
      </c>
      <c r="AU22">
        <v>1</v>
      </c>
      <c r="AV22">
        <v>1</v>
      </c>
      <c r="AW22">
        <v>1</v>
      </c>
      <c r="AX22">
        <v>1</v>
      </c>
      <c r="AY22">
        <v>1</v>
      </c>
      <c r="AZ22">
        <v>1</v>
      </c>
      <c r="BA22">
        <v>1</v>
      </c>
      <c r="BB22">
        <v>1</v>
      </c>
      <c r="BC22">
        <v>1</v>
      </c>
      <c r="BD22">
        <v>1</v>
      </c>
      <c r="BE22">
        <v>1</v>
      </c>
      <c r="BF22">
        <v>1</v>
      </c>
      <c r="BG22">
        <v>1</v>
      </c>
      <c r="BH22">
        <v>1</v>
      </c>
      <c r="BI22">
        <v>1</v>
      </c>
      <c r="BJ22">
        <v>1E-3</v>
      </c>
      <c r="BK22">
        <v>1</v>
      </c>
      <c r="BL22">
        <v>1</v>
      </c>
      <c r="BM22">
        <v>1</v>
      </c>
      <c r="BN22">
        <v>1</v>
      </c>
      <c r="BO22">
        <v>1</v>
      </c>
      <c r="BP22">
        <v>1</v>
      </c>
      <c r="BQ22">
        <v>1</v>
      </c>
      <c r="BR22">
        <v>1</v>
      </c>
      <c r="BS22">
        <v>1</v>
      </c>
      <c r="BT22">
        <v>1</v>
      </c>
      <c r="BU22">
        <v>1</v>
      </c>
      <c r="BV22">
        <v>1</v>
      </c>
      <c r="BW22">
        <v>1</v>
      </c>
      <c r="BX22" s="78">
        <f t="shared" si="2"/>
        <v>1</v>
      </c>
      <c r="BY22" s="81">
        <f t="shared" si="1"/>
        <v>0.9444999999999999</v>
      </c>
    </row>
    <row r="23" spans="1:77" ht="28.5">
      <c r="A23" s="109"/>
      <c r="B23" s="87" t="s">
        <v>92</v>
      </c>
      <c r="C23" s="87" t="s">
        <v>190</v>
      </c>
      <c r="D23">
        <v>1E-3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V23">
        <v>1E-3</v>
      </c>
      <c r="W23">
        <v>1</v>
      </c>
      <c r="X23">
        <v>1</v>
      </c>
      <c r="Y23">
        <v>1</v>
      </c>
      <c r="Z23">
        <v>1</v>
      </c>
      <c r="AA23">
        <v>1</v>
      </c>
      <c r="AB23">
        <v>1</v>
      </c>
      <c r="AC23">
        <v>1</v>
      </c>
      <c r="AD23">
        <v>1</v>
      </c>
      <c r="AE23">
        <v>1</v>
      </c>
      <c r="AF23">
        <v>1E-3</v>
      </c>
      <c r="AG23">
        <v>1</v>
      </c>
      <c r="AH23">
        <v>1</v>
      </c>
      <c r="AI23">
        <v>1</v>
      </c>
      <c r="AJ23">
        <v>1</v>
      </c>
      <c r="AK23">
        <v>1</v>
      </c>
      <c r="AL23">
        <v>1</v>
      </c>
      <c r="AM23">
        <v>1</v>
      </c>
      <c r="AN23">
        <v>1</v>
      </c>
      <c r="AO23">
        <v>1</v>
      </c>
      <c r="AP23">
        <v>1</v>
      </c>
      <c r="AQ23">
        <v>1</v>
      </c>
      <c r="AR23">
        <v>1</v>
      </c>
      <c r="AS23">
        <v>1</v>
      </c>
      <c r="AT23">
        <v>1</v>
      </c>
      <c r="AU23">
        <v>1</v>
      </c>
      <c r="AV23">
        <v>1</v>
      </c>
      <c r="AW23">
        <v>1</v>
      </c>
      <c r="AX23">
        <v>1</v>
      </c>
      <c r="AY23">
        <v>1</v>
      </c>
      <c r="AZ23">
        <v>1</v>
      </c>
      <c r="BA23">
        <v>1</v>
      </c>
      <c r="BB23">
        <v>1</v>
      </c>
      <c r="BC23">
        <v>1</v>
      </c>
      <c r="BD23">
        <v>1</v>
      </c>
      <c r="BE23">
        <v>1</v>
      </c>
      <c r="BF23">
        <v>1E-3</v>
      </c>
      <c r="BG23">
        <v>1</v>
      </c>
      <c r="BH23">
        <v>1</v>
      </c>
      <c r="BI23">
        <v>1</v>
      </c>
      <c r="BJ23">
        <v>1E-3</v>
      </c>
      <c r="BK23">
        <v>1</v>
      </c>
      <c r="BL23">
        <v>1</v>
      </c>
      <c r="BM23">
        <v>1</v>
      </c>
      <c r="BN23">
        <v>1</v>
      </c>
      <c r="BO23">
        <v>1</v>
      </c>
      <c r="BP23">
        <v>1</v>
      </c>
      <c r="BQ23">
        <v>1</v>
      </c>
      <c r="BR23">
        <v>1</v>
      </c>
      <c r="BS23">
        <v>1</v>
      </c>
      <c r="BT23">
        <v>1</v>
      </c>
      <c r="BU23">
        <v>1</v>
      </c>
      <c r="BV23">
        <v>1</v>
      </c>
      <c r="BW23">
        <v>1</v>
      </c>
      <c r="BX23" s="78">
        <f t="shared" si="2"/>
        <v>1</v>
      </c>
      <c r="BY23" s="81">
        <f t="shared" si="1"/>
        <v>0.93062499999999992</v>
      </c>
    </row>
    <row r="24" spans="1:77" ht="28.5">
      <c r="A24" s="109"/>
      <c r="B24" s="87" t="s">
        <v>93</v>
      </c>
      <c r="C24" s="87" t="s">
        <v>190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  <c r="N24">
        <v>1</v>
      </c>
      <c r="O24">
        <v>1E-3</v>
      </c>
      <c r="P24">
        <v>1E-3</v>
      </c>
      <c r="Q24">
        <v>1E-3</v>
      </c>
      <c r="R24">
        <v>1E-3</v>
      </c>
      <c r="S24">
        <v>1E-3</v>
      </c>
      <c r="T24">
        <v>1E-3</v>
      </c>
      <c r="U24">
        <v>1E-3</v>
      </c>
      <c r="V24">
        <v>1E-3</v>
      </c>
      <c r="W24">
        <v>1</v>
      </c>
      <c r="X24">
        <v>1</v>
      </c>
      <c r="Y24">
        <v>1</v>
      </c>
      <c r="Z24">
        <v>1</v>
      </c>
      <c r="AA24">
        <v>1</v>
      </c>
      <c r="AB24">
        <v>1</v>
      </c>
      <c r="AC24">
        <v>1</v>
      </c>
      <c r="AD24">
        <v>1</v>
      </c>
      <c r="AE24">
        <v>1</v>
      </c>
      <c r="AF24">
        <v>1E-3</v>
      </c>
      <c r="AG24">
        <v>1</v>
      </c>
      <c r="AH24">
        <v>1</v>
      </c>
      <c r="AI24">
        <v>1</v>
      </c>
      <c r="AJ24">
        <v>1</v>
      </c>
      <c r="AK24">
        <v>1</v>
      </c>
      <c r="AL24">
        <v>1</v>
      </c>
      <c r="AM24">
        <v>1</v>
      </c>
      <c r="AN24">
        <v>1</v>
      </c>
      <c r="AO24">
        <v>1</v>
      </c>
      <c r="AP24">
        <v>1</v>
      </c>
      <c r="AQ24">
        <v>1</v>
      </c>
      <c r="AR24">
        <v>1</v>
      </c>
      <c r="AS24">
        <v>1</v>
      </c>
      <c r="AT24">
        <v>1</v>
      </c>
      <c r="AU24">
        <v>1</v>
      </c>
      <c r="AV24">
        <v>1</v>
      </c>
      <c r="AW24">
        <v>1</v>
      </c>
      <c r="AX24">
        <v>1</v>
      </c>
      <c r="AY24">
        <v>1</v>
      </c>
      <c r="AZ24">
        <v>1</v>
      </c>
      <c r="BA24">
        <v>1</v>
      </c>
      <c r="BB24">
        <v>1</v>
      </c>
      <c r="BC24">
        <v>1</v>
      </c>
      <c r="BD24">
        <v>1</v>
      </c>
      <c r="BE24">
        <v>1E-3</v>
      </c>
      <c r="BF24">
        <v>1</v>
      </c>
      <c r="BG24">
        <v>1</v>
      </c>
      <c r="BH24">
        <v>1</v>
      </c>
      <c r="BI24">
        <v>1</v>
      </c>
      <c r="BJ24">
        <v>1</v>
      </c>
      <c r="BK24">
        <v>1</v>
      </c>
      <c r="BL24">
        <v>1</v>
      </c>
      <c r="BM24">
        <v>1</v>
      </c>
      <c r="BN24">
        <v>1</v>
      </c>
      <c r="BO24">
        <v>1</v>
      </c>
      <c r="BP24">
        <v>1</v>
      </c>
      <c r="BQ24">
        <v>1</v>
      </c>
      <c r="BR24">
        <v>1</v>
      </c>
      <c r="BS24">
        <v>1</v>
      </c>
      <c r="BT24">
        <v>1</v>
      </c>
      <c r="BU24">
        <v>1</v>
      </c>
      <c r="BV24">
        <v>1</v>
      </c>
      <c r="BW24">
        <v>1</v>
      </c>
      <c r="BX24" s="78">
        <f t="shared" si="2"/>
        <v>1</v>
      </c>
      <c r="BY24" s="81">
        <f t="shared" si="1"/>
        <v>0.86124999999999996</v>
      </c>
    </row>
    <row r="25" spans="1:77" ht="28.5">
      <c r="A25" s="109"/>
      <c r="B25" s="87" t="s">
        <v>213</v>
      </c>
      <c r="C25" s="87" t="s">
        <v>190</v>
      </c>
      <c r="D25">
        <v>1E-3</v>
      </c>
      <c r="E25">
        <v>1E-3</v>
      </c>
      <c r="F25">
        <v>1E-3</v>
      </c>
      <c r="G25">
        <v>1E-3</v>
      </c>
      <c r="H25">
        <v>1E-3</v>
      </c>
      <c r="I25">
        <v>1E-3</v>
      </c>
      <c r="J25">
        <v>1E-3</v>
      </c>
      <c r="K25">
        <v>1E-3</v>
      </c>
      <c r="L25">
        <v>1E-3</v>
      </c>
      <c r="M25">
        <v>1E-3</v>
      </c>
      <c r="N25">
        <v>1E-3</v>
      </c>
      <c r="O25">
        <v>1E-3</v>
      </c>
      <c r="P25">
        <v>1</v>
      </c>
      <c r="Q25">
        <v>1E-3</v>
      </c>
      <c r="R25">
        <v>1E-3</v>
      </c>
      <c r="S25">
        <v>1E-3</v>
      </c>
      <c r="T25">
        <v>1E-3</v>
      </c>
      <c r="U25">
        <v>1E-3</v>
      </c>
      <c r="V25">
        <v>1E-3</v>
      </c>
      <c r="W25">
        <v>1E-3</v>
      </c>
      <c r="X25">
        <v>1E-3</v>
      </c>
      <c r="Y25">
        <v>1</v>
      </c>
      <c r="Z25">
        <v>1E-3</v>
      </c>
      <c r="AA25">
        <v>1E-3</v>
      </c>
      <c r="AB25">
        <v>1E-3</v>
      </c>
      <c r="AC25">
        <v>1E-3</v>
      </c>
      <c r="AD25">
        <v>1E-3</v>
      </c>
      <c r="AE25">
        <v>1E-3</v>
      </c>
      <c r="AF25">
        <v>1E-3</v>
      </c>
      <c r="AG25">
        <v>1</v>
      </c>
      <c r="AH25">
        <v>1E-3</v>
      </c>
      <c r="AI25">
        <v>1E-3</v>
      </c>
      <c r="AJ25">
        <v>1E-3</v>
      </c>
      <c r="AK25">
        <v>1</v>
      </c>
      <c r="AL25">
        <v>1</v>
      </c>
      <c r="AM25">
        <v>1</v>
      </c>
      <c r="AN25">
        <v>1</v>
      </c>
      <c r="AO25">
        <v>1E-3</v>
      </c>
      <c r="AP25">
        <v>1E-3</v>
      </c>
      <c r="AQ25">
        <v>1E-3</v>
      </c>
      <c r="AR25">
        <v>1E-3</v>
      </c>
      <c r="AS25">
        <v>1E-3</v>
      </c>
      <c r="AT25">
        <v>1E-3</v>
      </c>
      <c r="AU25">
        <v>1E-3</v>
      </c>
      <c r="AV25">
        <v>1E-3</v>
      </c>
      <c r="AW25">
        <v>1E-3</v>
      </c>
      <c r="AX25">
        <v>1E-3</v>
      </c>
      <c r="AY25">
        <v>1E-3</v>
      </c>
      <c r="AZ25">
        <v>1E-3</v>
      </c>
      <c r="BA25">
        <v>1E-3</v>
      </c>
      <c r="BB25">
        <v>1E-3</v>
      </c>
      <c r="BC25">
        <v>1E-3</v>
      </c>
      <c r="BD25">
        <v>1E-3</v>
      </c>
      <c r="BE25">
        <v>1E-3</v>
      </c>
      <c r="BF25">
        <v>1E-3</v>
      </c>
      <c r="BG25">
        <v>1E-3</v>
      </c>
      <c r="BH25">
        <v>1E-3</v>
      </c>
      <c r="BI25">
        <v>1E-3</v>
      </c>
      <c r="BJ25">
        <v>1E-3</v>
      </c>
      <c r="BK25">
        <v>1E-3</v>
      </c>
      <c r="BL25">
        <v>1E-3</v>
      </c>
      <c r="BM25">
        <v>1E-3</v>
      </c>
      <c r="BN25">
        <v>1E-3</v>
      </c>
      <c r="BO25">
        <v>1E-3</v>
      </c>
      <c r="BP25">
        <v>1E-3</v>
      </c>
      <c r="BQ25">
        <v>1E-3</v>
      </c>
      <c r="BR25">
        <v>1E-3</v>
      </c>
      <c r="BS25">
        <v>1E-3</v>
      </c>
      <c r="BT25">
        <v>1E-3</v>
      </c>
      <c r="BU25">
        <v>1E-3</v>
      </c>
      <c r="BV25">
        <v>1E-3</v>
      </c>
      <c r="BW25">
        <v>1E-3</v>
      </c>
      <c r="BX25" s="78">
        <f t="shared" si="2"/>
        <v>1</v>
      </c>
      <c r="BY25" s="81">
        <f t="shared" si="1"/>
        <v>9.8125000000000129E-2</v>
      </c>
    </row>
    <row r="26" spans="1:77" ht="57">
      <c r="A26" s="109"/>
      <c r="B26" s="87" t="s">
        <v>214</v>
      </c>
      <c r="C26" s="87" t="s">
        <v>215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1E-3</v>
      </c>
      <c r="P26">
        <v>1</v>
      </c>
      <c r="Q26">
        <v>1</v>
      </c>
      <c r="R26">
        <v>1E-3</v>
      </c>
      <c r="S26">
        <v>1E-3</v>
      </c>
      <c r="T26">
        <v>1E-3</v>
      </c>
      <c r="U26">
        <v>1E-3</v>
      </c>
      <c r="V26">
        <v>2</v>
      </c>
      <c r="W26">
        <v>1</v>
      </c>
      <c r="X26">
        <v>1</v>
      </c>
      <c r="Y26">
        <v>2</v>
      </c>
      <c r="Z26">
        <v>1E-3</v>
      </c>
      <c r="AA26">
        <v>1E-3</v>
      </c>
      <c r="AB26">
        <v>1E-3</v>
      </c>
      <c r="AC26">
        <v>1</v>
      </c>
      <c r="AD26">
        <v>1</v>
      </c>
      <c r="AE26">
        <v>0</v>
      </c>
      <c r="AF26">
        <v>1E-3</v>
      </c>
      <c r="AG26">
        <v>2</v>
      </c>
      <c r="AH26">
        <v>1E-3</v>
      </c>
      <c r="AI26">
        <v>1</v>
      </c>
      <c r="AJ26">
        <v>2</v>
      </c>
      <c r="AK26">
        <v>2</v>
      </c>
      <c r="AL26">
        <v>2</v>
      </c>
      <c r="AM26">
        <v>2</v>
      </c>
      <c r="AN26">
        <v>2</v>
      </c>
      <c r="AO26">
        <v>1E-3</v>
      </c>
      <c r="AP26">
        <v>2</v>
      </c>
      <c r="AQ26">
        <v>1</v>
      </c>
      <c r="AR26">
        <v>1</v>
      </c>
      <c r="AS26">
        <v>1</v>
      </c>
      <c r="AT26">
        <v>1</v>
      </c>
      <c r="AU26">
        <v>1</v>
      </c>
      <c r="AV26">
        <v>1</v>
      </c>
      <c r="AW26">
        <v>1</v>
      </c>
      <c r="AX26">
        <v>1</v>
      </c>
      <c r="AY26">
        <v>1</v>
      </c>
      <c r="AZ26">
        <v>1</v>
      </c>
      <c r="BA26">
        <v>1</v>
      </c>
      <c r="BB26">
        <v>1</v>
      </c>
      <c r="BC26">
        <v>1</v>
      </c>
      <c r="BD26">
        <v>1</v>
      </c>
      <c r="BE26">
        <v>1E-3</v>
      </c>
      <c r="BF26">
        <v>1E-3</v>
      </c>
      <c r="BG26">
        <v>1</v>
      </c>
      <c r="BH26">
        <v>1</v>
      </c>
      <c r="BI26">
        <v>1</v>
      </c>
      <c r="BJ26">
        <v>2</v>
      </c>
      <c r="BK26">
        <v>1E-3</v>
      </c>
      <c r="BL26">
        <v>1E-3</v>
      </c>
      <c r="BM26">
        <v>1E-3</v>
      </c>
      <c r="BN26">
        <v>1</v>
      </c>
      <c r="BO26">
        <v>1E-3</v>
      </c>
      <c r="BP26">
        <v>1E-3</v>
      </c>
      <c r="BQ26">
        <v>1E-3</v>
      </c>
      <c r="BR26">
        <v>1E-3</v>
      </c>
      <c r="BS26">
        <v>1E-3</v>
      </c>
      <c r="BT26">
        <v>2</v>
      </c>
      <c r="BU26">
        <v>1E-3</v>
      </c>
      <c r="BV26">
        <v>1E-3</v>
      </c>
      <c r="BW26">
        <v>1E-3</v>
      </c>
      <c r="BX26" s="78">
        <f t="shared" si="2"/>
        <v>2</v>
      </c>
      <c r="BY26" s="81">
        <f t="shared" si="1"/>
        <v>0.80588888888888854</v>
      </c>
    </row>
    <row r="27" spans="1:77" ht="14.25">
      <c r="A27" s="109"/>
      <c r="B27" s="87" t="s">
        <v>216</v>
      </c>
      <c r="C27" s="87" t="s">
        <v>203</v>
      </c>
      <c r="D27">
        <v>0.3</v>
      </c>
      <c r="E27">
        <v>1.4E-2</v>
      </c>
      <c r="F27">
        <v>0.01</v>
      </c>
      <c r="G27">
        <v>0.13</v>
      </c>
      <c r="H27">
        <v>0.1</v>
      </c>
      <c r="I27">
        <v>0.75</v>
      </c>
      <c r="J27">
        <v>6</v>
      </c>
      <c r="K27">
        <v>0.2</v>
      </c>
      <c r="L27">
        <v>5</v>
      </c>
      <c r="M27">
        <v>0.2</v>
      </c>
      <c r="N27">
        <v>14</v>
      </c>
      <c r="O27">
        <v>2.4300000000000002</v>
      </c>
      <c r="P27">
        <v>1</v>
      </c>
      <c r="Q27">
        <v>1</v>
      </c>
      <c r="R27">
        <v>1.6</v>
      </c>
      <c r="S27">
        <v>3</v>
      </c>
      <c r="T27">
        <v>1.5</v>
      </c>
      <c r="U27">
        <v>2.8</v>
      </c>
      <c r="V27">
        <v>1E-3</v>
      </c>
      <c r="W27">
        <v>3.3</v>
      </c>
      <c r="X27">
        <v>1.7</v>
      </c>
      <c r="Y27">
        <v>1.5</v>
      </c>
      <c r="Z27">
        <v>1</v>
      </c>
      <c r="AA27">
        <v>7.9</v>
      </c>
      <c r="AB27">
        <v>1.3</v>
      </c>
      <c r="AC27">
        <v>1</v>
      </c>
      <c r="AD27">
        <v>2</v>
      </c>
      <c r="AE27">
        <v>2</v>
      </c>
      <c r="AF27">
        <v>0.85</v>
      </c>
      <c r="AG27">
        <v>1.35</v>
      </c>
      <c r="AH27">
        <v>0.35</v>
      </c>
      <c r="AI27">
        <v>2.7</v>
      </c>
      <c r="AJ27">
        <v>6.48</v>
      </c>
      <c r="AK27">
        <v>1.34</v>
      </c>
      <c r="AL27">
        <v>2.6</v>
      </c>
      <c r="AM27">
        <v>2.8</v>
      </c>
      <c r="AN27">
        <v>3</v>
      </c>
      <c r="AO27">
        <v>3</v>
      </c>
      <c r="AP27">
        <v>1.1000000000000001</v>
      </c>
      <c r="AQ27">
        <v>6.2500000000000003E-3</v>
      </c>
      <c r="AR27">
        <v>5.1799999999999997E-3</v>
      </c>
      <c r="AS27">
        <v>5.2500000000000003E-3</v>
      </c>
      <c r="AT27">
        <v>0.38</v>
      </c>
      <c r="AU27">
        <v>0.61199999999999999</v>
      </c>
      <c r="AV27">
        <v>0.3</v>
      </c>
      <c r="AW27">
        <v>0.44900000000000001</v>
      </c>
      <c r="AX27">
        <v>0.87</v>
      </c>
      <c r="AY27">
        <v>0.4</v>
      </c>
      <c r="AZ27">
        <v>0.5</v>
      </c>
      <c r="BA27">
        <v>6.67</v>
      </c>
      <c r="BB27">
        <v>0.47</v>
      </c>
      <c r="BC27">
        <v>1.25</v>
      </c>
      <c r="BD27">
        <v>3</v>
      </c>
      <c r="BE27">
        <v>1E-3</v>
      </c>
      <c r="BF27">
        <v>0.02</v>
      </c>
      <c r="BG27">
        <v>0.13</v>
      </c>
      <c r="BH27">
        <v>20</v>
      </c>
      <c r="BI27">
        <v>5</v>
      </c>
      <c r="BJ27">
        <v>0.1</v>
      </c>
      <c r="BK27">
        <v>0.5</v>
      </c>
      <c r="BL27">
        <v>0.3</v>
      </c>
      <c r="BM27">
        <v>0.02</v>
      </c>
      <c r="BN27">
        <v>5.26</v>
      </c>
      <c r="BO27">
        <v>2.2000000000000002</v>
      </c>
      <c r="BP27">
        <v>3</v>
      </c>
      <c r="BQ27">
        <v>0.72</v>
      </c>
      <c r="BR27">
        <v>0.83</v>
      </c>
      <c r="BS27">
        <v>0.83</v>
      </c>
      <c r="BT27">
        <v>4.76</v>
      </c>
      <c r="BU27">
        <v>0.83</v>
      </c>
      <c r="BV27">
        <v>2.89</v>
      </c>
      <c r="BW27">
        <v>1.2999999999999999E-2</v>
      </c>
      <c r="BX27" s="78">
        <f t="shared" si="2"/>
        <v>20</v>
      </c>
      <c r="BY27" s="81">
        <f t="shared" si="1"/>
        <v>2.078148333333333</v>
      </c>
    </row>
    <row r="28" spans="1:77" ht="42.75">
      <c r="A28" s="108" t="s">
        <v>217</v>
      </c>
      <c r="B28" s="87" t="s">
        <v>218</v>
      </c>
      <c r="C28" s="87" t="s">
        <v>184</v>
      </c>
      <c r="D28">
        <v>2</v>
      </c>
      <c r="E28">
        <v>1</v>
      </c>
      <c r="F28">
        <v>1</v>
      </c>
      <c r="G28">
        <v>1</v>
      </c>
      <c r="H28">
        <v>1</v>
      </c>
      <c r="I28">
        <v>2</v>
      </c>
      <c r="J28">
        <v>2</v>
      </c>
      <c r="K28">
        <v>1</v>
      </c>
      <c r="L28">
        <v>1E-3</v>
      </c>
      <c r="M28">
        <v>1</v>
      </c>
      <c r="N28">
        <v>1</v>
      </c>
      <c r="O28">
        <v>5</v>
      </c>
      <c r="P28">
        <v>2</v>
      </c>
      <c r="Q28">
        <v>4</v>
      </c>
      <c r="R28">
        <v>2</v>
      </c>
      <c r="S28">
        <v>4</v>
      </c>
      <c r="T28">
        <v>4</v>
      </c>
      <c r="U28">
        <v>3</v>
      </c>
      <c r="V28">
        <v>1E-3</v>
      </c>
      <c r="W28">
        <v>1</v>
      </c>
      <c r="X28">
        <v>5</v>
      </c>
      <c r="Y28">
        <v>8</v>
      </c>
      <c r="Z28">
        <v>2</v>
      </c>
      <c r="AA28">
        <v>80</v>
      </c>
      <c r="AB28">
        <v>2</v>
      </c>
      <c r="AC28">
        <v>2</v>
      </c>
      <c r="AD28">
        <v>2</v>
      </c>
      <c r="AE28">
        <v>1</v>
      </c>
      <c r="AF28">
        <v>1</v>
      </c>
      <c r="AG28">
        <v>4</v>
      </c>
      <c r="AH28">
        <v>500</v>
      </c>
      <c r="AI28">
        <v>5</v>
      </c>
      <c r="AJ28">
        <v>4</v>
      </c>
      <c r="AK28">
        <v>2</v>
      </c>
      <c r="AL28">
        <v>4</v>
      </c>
      <c r="AM28">
        <v>2</v>
      </c>
      <c r="AN28">
        <v>2</v>
      </c>
      <c r="AO28">
        <v>2</v>
      </c>
      <c r="AP28">
        <v>12</v>
      </c>
      <c r="AQ28">
        <v>1</v>
      </c>
      <c r="AR28">
        <v>1</v>
      </c>
      <c r="AS28">
        <v>1</v>
      </c>
      <c r="AT28">
        <v>1</v>
      </c>
      <c r="AU28">
        <v>1</v>
      </c>
      <c r="AV28">
        <v>3</v>
      </c>
      <c r="AW28">
        <v>2</v>
      </c>
      <c r="AX28">
        <v>2</v>
      </c>
      <c r="AY28">
        <v>1</v>
      </c>
      <c r="AZ28">
        <v>1</v>
      </c>
      <c r="BA28">
        <v>1</v>
      </c>
      <c r="BB28">
        <v>1</v>
      </c>
      <c r="BC28">
        <v>1</v>
      </c>
      <c r="BD28">
        <v>2</v>
      </c>
      <c r="BE28">
        <v>1</v>
      </c>
      <c r="BF28">
        <v>1</v>
      </c>
      <c r="BG28">
        <v>1</v>
      </c>
      <c r="BH28">
        <v>2</v>
      </c>
      <c r="BI28">
        <v>3</v>
      </c>
      <c r="BJ28">
        <v>1</v>
      </c>
      <c r="BK28">
        <v>1</v>
      </c>
      <c r="BL28">
        <v>1</v>
      </c>
      <c r="BM28">
        <v>1</v>
      </c>
      <c r="BN28">
        <v>4</v>
      </c>
      <c r="BO28">
        <v>4</v>
      </c>
      <c r="BP28">
        <v>1E-3</v>
      </c>
      <c r="BQ28">
        <v>1</v>
      </c>
      <c r="BR28">
        <v>1</v>
      </c>
      <c r="BS28">
        <v>1</v>
      </c>
      <c r="BT28">
        <v>4</v>
      </c>
      <c r="BU28">
        <v>1</v>
      </c>
      <c r="BV28">
        <v>1</v>
      </c>
      <c r="BW28">
        <v>1</v>
      </c>
      <c r="BX28" s="78">
        <f t="shared" si="2"/>
        <v>500</v>
      </c>
      <c r="BY28" s="81">
        <f t="shared" si="1"/>
        <v>10.097263888888888</v>
      </c>
    </row>
    <row r="29" spans="1:77" ht="14.25">
      <c r="A29" s="109"/>
      <c r="B29" s="87" t="s">
        <v>99</v>
      </c>
      <c r="C29" s="87"/>
      <c r="D29">
        <v>1</v>
      </c>
      <c r="E29">
        <v>1</v>
      </c>
      <c r="F29">
        <v>1</v>
      </c>
      <c r="G29">
        <v>1</v>
      </c>
      <c r="H29">
        <v>1</v>
      </c>
      <c r="I29">
        <v>2</v>
      </c>
      <c r="J29">
        <v>2</v>
      </c>
      <c r="K29">
        <v>1</v>
      </c>
      <c r="L29">
        <v>1E-3</v>
      </c>
      <c r="M29">
        <v>1</v>
      </c>
      <c r="N29">
        <v>1</v>
      </c>
      <c r="O29">
        <v>2</v>
      </c>
      <c r="P29">
        <v>1</v>
      </c>
      <c r="Q29">
        <v>1</v>
      </c>
      <c r="R29">
        <v>1</v>
      </c>
      <c r="S29">
        <v>1</v>
      </c>
      <c r="T29">
        <v>1</v>
      </c>
      <c r="U29">
        <v>2</v>
      </c>
      <c r="V29">
        <v>1</v>
      </c>
      <c r="W29">
        <v>1E-3</v>
      </c>
      <c r="X29">
        <v>16</v>
      </c>
      <c r="Y29">
        <v>11</v>
      </c>
      <c r="Z29">
        <v>1</v>
      </c>
      <c r="AA29">
        <v>2</v>
      </c>
      <c r="AB29">
        <v>1</v>
      </c>
      <c r="AC29">
        <v>1</v>
      </c>
      <c r="AD29">
        <v>1</v>
      </c>
      <c r="AE29">
        <v>1</v>
      </c>
      <c r="AF29">
        <v>1E-3</v>
      </c>
      <c r="AG29">
        <v>8</v>
      </c>
      <c r="AH29">
        <v>1</v>
      </c>
      <c r="AI29">
        <v>14</v>
      </c>
      <c r="AJ29">
        <v>1</v>
      </c>
      <c r="AK29">
        <v>5</v>
      </c>
      <c r="AL29">
        <v>12</v>
      </c>
      <c r="AM29">
        <v>1</v>
      </c>
      <c r="AN29">
        <v>12</v>
      </c>
      <c r="AO29">
        <v>4</v>
      </c>
      <c r="AP29">
        <v>2</v>
      </c>
      <c r="AQ29">
        <v>1</v>
      </c>
      <c r="AR29">
        <v>1</v>
      </c>
      <c r="AS29">
        <v>1</v>
      </c>
      <c r="AT29">
        <v>3</v>
      </c>
      <c r="AU29">
        <v>2</v>
      </c>
      <c r="AV29">
        <v>3</v>
      </c>
      <c r="AW29">
        <v>3</v>
      </c>
      <c r="AX29">
        <v>2</v>
      </c>
      <c r="AY29">
        <v>1</v>
      </c>
      <c r="AZ29">
        <v>1</v>
      </c>
      <c r="BA29">
        <v>1</v>
      </c>
      <c r="BB29">
        <v>2</v>
      </c>
      <c r="BC29">
        <v>1</v>
      </c>
      <c r="BD29">
        <v>2</v>
      </c>
      <c r="BE29">
        <v>6</v>
      </c>
      <c r="BF29">
        <v>1E-3</v>
      </c>
      <c r="BG29">
        <v>1E-3</v>
      </c>
      <c r="BH29">
        <v>1</v>
      </c>
      <c r="BI29">
        <v>1</v>
      </c>
      <c r="BJ29">
        <v>6</v>
      </c>
      <c r="BL29">
        <v>1E-3</v>
      </c>
      <c r="BM29">
        <v>1</v>
      </c>
      <c r="BN29">
        <v>2</v>
      </c>
      <c r="BO29">
        <v>1</v>
      </c>
      <c r="BP29">
        <v>1E-3</v>
      </c>
      <c r="BQ29">
        <v>1</v>
      </c>
      <c r="BR29">
        <v>1</v>
      </c>
      <c r="BS29">
        <v>1</v>
      </c>
      <c r="BT29">
        <v>1</v>
      </c>
      <c r="BU29">
        <v>1</v>
      </c>
      <c r="BV29">
        <v>1</v>
      </c>
      <c r="BW29">
        <v>1</v>
      </c>
      <c r="BX29" s="78">
        <f t="shared" si="2"/>
        <v>16</v>
      </c>
      <c r="BY29" s="81">
        <f t="shared" si="1"/>
        <v>2.3240422535211267</v>
      </c>
    </row>
    <row r="30" spans="1:77" ht="28.5">
      <c r="A30" s="109"/>
      <c r="B30" s="87" t="s">
        <v>219</v>
      </c>
      <c r="C30" s="87" t="s">
        <v>220</v>
      </c>
      <c r="D30">
        <v>300</v>
      </c>
      <c r="E30">
        <v>500</v>
      </c>
      <c r="F30">
        <v>300</v>
      </c>
      <c r="G30">
        <v>500</v>
      </c>
      <c r="H30">
        <v>350</v>
      </c>
      <c r="I30">
        <v>550</v>
      </c>
      <c r="J30">
        <v>500</v>
      </c>
      <c r="K30">
        <v>500</v>
      </c>
      <c r="L30">
        <v>1E-3</v>
      </c>
      <c r="M30">
        <v>130</v>
      </c>
      <c r="N30">
        <v>1000</v>
      </c>
      <c r="O30">
        <v>50</v>
      </c>
      <c r="P30">
        <v>1E-3</v>
      </c>
      <c r="Q30">
        <v>1E-3</v>
      </c>
      <c r="R30">
        <v>1E-3</v>
      </c>
      <c r="S30">
        <v>1E-3</v>
      </c>
      <c r="T30">
        <v>1E-3</v>
      </c>
      <c r="U30">
        <v>1000</v>
      </c>
      <c r="V30">
        <v>1E-3</v>
      </c>
      <c r="W30">
        <v>1E-3</v>
      </c>
      <c r="X30">
        <v>1000</v>
      </c>
      <c r="Y30">
        <v>600</v>
      </c>
      <c r="Z30">
        <v>700</v>
      </c>
      <c r="AA30">
        <v>300</v>
      </c>
      <c r="AB30">
        <v>700</v>
      </c>
      <c r="AC30">
        <v>200</v>
      </c>
      <c r="AD30">
        <v>500</v>
      </c>
      <c r="AE30">
        <v>50</v>
      </c>
      <c r="AF30">
        <v>1E-3</v>
      </c>
      <c r="AG30">
        <v>2000</v>
      </c>
      <c r="AH30">
        <v>500</v>
      </c>
      <c r="AI30">
        <v>10000</v>
      </c>
      <c r="AJ30">
        <v>500</v>
      </c>
      <c r="AK30">
        <v>600</v>
      </c>
      <c r="AL30">
        <v>15000</v>
      </c>
      <c r="AM30">
        <v>1000</v>
      </c>
      <c r="AN30">
        <v>1000</v>
      </c>
      <c r="AO30">
        <v>500</v>
      </c>
      <c r="AP30">
        <v>620</v>
      </c>
      <c r="AQ30">
        <v>100</v>
      </c>
      <c r="AR30">
        <v>100</v>
      </c>
      <c r="AS30">
        <v>100</v>
      </c>
      <c r="AT30">
        <v>1000</v>
      </c>
      <c r="AU30">
        <v>200</v>
      </c>
      <c r="AV30">
        <v>500</v>
      </c>
      <c r="AW30">
        <v>500</v>
      </c>
      <c r="AX30">
        <v>500</v>
      </c>
      <c r="AY30">
        <v>100</v>
      </c>
      <c r="AZ30">
        <v>100</v>
      </c>
      <c r="BA30">
        <v>100</v>
      </c>
      <c r="BB30">
        <v>800</v>
      </c>
      <c r="BC30">
        <v>100</v>
      </c>
      <c r="BD30">
        <v>200</v>
      </c>
      <c r="BE30">
        <v>500</v>
      </c>
      <c r="BF30">
        <v>20</v>
      </c>
      <c r="BG30">
        <v>400</v>
      </c>
      <c r="BH30">
        <v>50</v>
      </c>
      <c r="BI30">
        <v>4235</v>
      </c>
      <c r="BJ30">
        <v>100</v>
      </c>
      <c r="BK30">
        <v>300</v>
      </c>
      <c r="BL30">
        <v>400</v>
      </c>
      <c r="BM30">
        <v>1E-3</v>
      </c>
      <c r="BN30">
        <v>500</v>
      </c>
      <c r="BO30">
        <v>380</v>
      </c>
      <c r="BP30">
        <v>50</v>
      </c>
      <c r="BQ30">
        <v>400</v>
      </c>
      <c r="BR30">
        <v>400</v>
      </c>
      <c r="BS30">
        <v>600</v>
      </c>
      <c r="BT30">
        <v>500</v>
      </c>
      <c r="BU30">
        <v>400</v>
      </c>
      <c r="BV30">
        <v>400</v>
      </c>
      <c r="BW30">
        <v>680</v>
      </c>
      <c r="BX30" s="78">
        <f t="shared" si="2"/>
        <v>15000</v>
      </c>
      <c r="BY30" s="81">
        <f t="shared" si="1"/>
        <v>780.06958333333341</v>
      </c>
    </row>
    <row r="31" spans="1:77" ht="28.5">
      <c r="A31" s="109"/>
      <c r="B31" s="87" t="s">
        <v>102</v>
      </c>
      <c r="C31" s="87" t="s">
        <v>190</v>
      </c>
      <c r="D31">
        <v>1E-3</v>
      </c>
      <c r="E31">
        <v>1E-3</v>
      </c>
      <c r="F31">
        <v>1E-3</v>
      </c>
      <c r="G31">
        <v>1E-3</v>
      </c>
      <c r="H31">
        <v>1E-3</v>
      </c>
      <c r="I31">
        <v>1E-3</v>
      </c>
      <c r="J31">
        <v>1E-3</v>
      </c>
      <c r="K31">
        <v>1E-3</v>
      </c>
      <c r="L31">
        <v>1E-3</v>
      </c>
      <c r="M31">
        <v>1E-3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  <c r="T31">
        <v>1</v>
      </c>
      <c r="U31">
        <v>1</v>
      </c>
      <c r="V31">
        <v>1E-3</v>
      </c>
      <c r="W31">
        <v>1E-3</v>
      </c>
      <c r="X31">
        <v>1</v>
      </c>
      <c r="Y31">
        <v>1</v>
      </c>
      <c r="Z31">
        <v>1E-3</v>
      </c>
      <c r="AA31">
        <v>1E-3</v>
      </c>
      <c r="AB31">
        <v>1E-3</v>
      </c>
      <c r="AC31">
        <v>1</v>
      </c>
      <c r="AD31">
        <v>1E-3</v>
      </c>
      <c r="AE31">
        <v>0</v>
      </c>
      <c r="AF31">
        <v>1</v>
      </c>
      <c r="AG31">
        <v>1E-3</v>
      </c>
      <c r="AH31">
        <v>1E-3</v>
      </c>
      <c r="AI31">
        <v>1E-3</v>
      </c>
      <c r="AJ31">
        <v>1</v>
      </c>
      <c r="AK31">
        <v>1</v>
      </c>
      <c r="AL31">
        <v>1</v>
      </c>
      <c r="AM31">
        <v>1</v>
      </c>
      <c r="AN31">
        <v>1</v>
      </c>
      <c r="AO31">
        <v>1</v>
      </c>
      <c r="AP31">
        <v>1</v>
      </c>
      <c r="AQ31">
        <v>1</v>
      </c>
      <c r="AR31">
        <v>1E-3</v>
      </c>
      <c r="AS31">
        <v>1E-3</v>
      </c>
      <c r="AT31">
        <v>1</v>
      </c>
      <c r="AU31">
        <v>1</v>
      </c>
      <c r="AV31">
        <v>1</v>
      </c>
      <c r="AW31">
        <v>1</v>
      </c>
      <c r="AX31">
        <v>1</v>
      </c>
      <c r="AY31">
        <v>1</v>
      </c>
      <c r="AZ31">
        <v>1</v>
      </c>
      <c r="BA31">
        <v>1E-3</v>
      </c>
      <c r="BB31">
        <v>1</v>
      </c>
      <c r="BC31">
        <v>1E-3</v>
      </c>
      <c r="BD31">
        <v>1E-3</v>
      </c>
      <c r="BE31">
        <v>1</v>
      </c>
      <c r="BF31">
        <v>1E-3</v>
      </c>
      <c r="BG31">
        <v>1</v>
      </c>
      <c r="BH31">
        <v>1</v>
      </c>
      <c r="BI31">
        <v>0</v>
      </c>
      <c r="BJ31">
        <v>1</v>
      </c>
      <c r="BK31">
        <v>1</v>
      </c>
      <c r="BL31">
        <v>1</v>
      </c>
      <c r="BM31">
        <v>1</v>
      </c>
      <c r="BN31">
        <v>1E-3</v>
      </c>
      <c r="BO31">
        <v>1E-3</v>
      </c>
      <c r="BP31">
        <v>1E-3</v>
      </c>
      <c r="BQ31">
        <v>1E-3</v>
      </c>
      <c r="BR31">
        <v>1E-3</v>
      </c>
      <c r="BS31">
        <v>1E-3</v>
      </c>
      <c r="BT31">
        <v>1E-3</v>
      </c>
      <c r="BU31">
        <v>1E-3</v>
      </c>
      <c r="BV31">
        <v>1E-3</v>
      </c>
      <c r="BW31">
        <v>1E-3</v>
      </c>
      <c r="BX31" s="78">
        <f t="shared" si="2"/>
        <v>1</v>
      </c>
      <c r="BY31" s="81">
        <f t="shared" si="1"/>
        <v>0.48659722222222196</v>
      </c>
    </row>
    <row r="32" spans="1:77" ht="28.5">
      <c r="A32" s="109"/>
      <c r="B32" s="87" t="s">
        <v>103</v>
      </c>
      <c r="C32" s="87" t="s">
        <v>190</v>
      </c>
      <c r="D32">
        <v>1E-3</v>
      </c>
      <c r="E32">
        <v>1E-3</v>
      </c>
      <c r="F32">
        <v>1E-3</v>
      </c>
      <c r="G32">
        <v>1E-3</v>
      </c>
      <c r="H32">
        <v>1E-3</v>
      </c>
      <c r="I32">
        <v>1E-3</v>
      </c>
      <c r="J32">
        <v>1E-3</v>
      </c>
      <c r="K32">
        <v>1E-3</v>
      </c>
      <c r="L32">
        <v>1E-3</v>
      </c>
      <c r="M32">
        <v>1E-3</v>
      </c>
      <c r="N32">
        <v>1E-3</v>
      </c>
      <c r="O32">
        <v>1</v>
      </c>
      <c r="P32">
        <v>1</v>
      </c>
      <c r="Q32">
        <v>1</v>
      </c>
      <c r="R32">
        <v>1</v>
      </c>
      <c r="S32">
        <v>1</v>
      </c>
      <c r="T32">
        <v>1</v>
      </c>
      <c r="U32">
        <v>1</v>
      </c>
      <c r="V32">
        <v>1E-3</v>
      </c>
      <c r="W32">
        <v>1E-3</v>
      </c>
      <c r="X32">
        <v>1</v>
      </c>
      <c r="Y32">
        <v>1E-3</v>
      </c>
      <c r="Z32">
        <v>1E-3</v>
      </c>
      <c r="AA32">
        <v>1E-3</v>
      </c>
      <c r="AB32">
        <v>1E-3</v>
      </c>
      <c r="AC32">
        <v>1E-3</v>
      </c>
      <c r="AD32">
        <v>1E-3</v>
      </c>
      <c r="AE32">
        <v>0</v>
      </c>
      <c r="AF32">
        <v>1E-3</v>
      </c>
      <c r="AG32">
        <v>1E-3</v>
      </c>
      <c r="AH32">
        <v>1E-3</v>
      </c>
      <c r="AI32">
        <v>1</v>
      </c>
      <c r="AJ32">
        <v>1E-3</v>
      </c>
      <c r="AK32">
        <v>1E-3</v>
      </c>
      <c r="AL32">
        <v>1</v>
      </c>
      <c r="AM32">
        <v>1</v>
      </c>
      <c r="AN32">
        <v>1E-3</v>
      </c>
      <c r="AO32">
        <v>1E-3</v>
      </c>
      <c r="AP32">
        <v>1E-3</v>
      </c>
      <c r="AQ32">
        <v>1E-3</v>
      </c>
      <c r="AR32">
        <v>1E-3</v>
      </c>
      <c r="AS32">
        <v>1E-3</v>
      </c>
      <c r="AT32">
        <v>1</v>
      </c>
      <c r="AU32">
        <v>1</v>
      </c>
      <c r="AV32">
        <v>1</v>
      </c>
      <c r="AW32">
        <v>1</v>
      </c>
      <c r="AX32">
        <v>1</v>
      </c>
      <c r="AY32">
        <v>1E-3</v>
      </c>
      <c r="AZ32">
        <v>1E-3</v>
      </c>
      <c r="BA32">
        <v>1E-3</v>
      </c>
      <c r="BB32">
        <v>1E-3</v>
      </c>
      <c r="BC32">
        <v>1E-3</v>
      </c>
      <c r="BD32">
        <v>1</v>
      </c>
      <c r="BE32">
        <v>1E-3</v>
      </c>
      <c r="BF32">
        <v>1E-3</v>
      </c>
      <c r="BG32">
        <v>1E-3</v>
      </c>
      <c r="BH32">
        <v>1E-3</v>
      </c>
      <c r="BI32">
        <v>1E-3</v>
      </c>
      <c r="BJ32">
        <v>1E-3</v>
      </c>
      <c r="BK32">
        <v>1E-3</v>
      </c>
      <c r="BL32">
        <v>1E-3</v>
      </c>
      <c r="BM32">
        <v>1E-3</v>
      </c>
      <c r="BN32">
        <v>1</v>
      </c>
      <c r="BO32">
        <v>1E-3</v>
      </c>
      <c r="BP32">
        <v>1E-3</v>
      </c>
      <c r="BQ32">
        <v>1E-3</v>
      </c>
      <c r="BR32">
        <v>1E-3</v>
      </c>
      <c r="BS32">
        <v>1E-3</v>
      </c>
      <c r="BT32">
        <v>1E-3</v>
      </c>
      <c r="BU32">
        <v>1E-3</v>
      </c>
      <c r="BV32">
        <v>1E-3</v>
      </c>
      <c r="BW32">
        <v>1E-3</v>
      </c>
      <c r="BX32" s="78">
        <f t="shared" si="2"/>
        <v>1</v>
      </c>
      <c r="BY32" s="81">
        <f t="shared" si="1"/>
        <v>0.25073611111111144</v>
      </c>
    </row>
    <row r="33" spans="1:77" ht="28.5">
      <c r="A33" s="110"/>
      <c r="B33" s="87" t="s">
        <v>221</v>
      </c>
      <c r="C33" s="87" t="s">
        <v>184</v>
      </c>
      <c r="D33">
        <v>2</v>
      </c>
      <c r="E33">
        <v>1</v>
      </c>
      <c r="F33">
        <v>2</v>
      </c>
      <c r="G33">
        <v>2</v>
      </c>
      <c r="H33">
        <v>2</v>
      </c>
      <c r="I33">
        <v>2</v>
      </c>
      <c r="J33">
        <v>2</v>
      </c>
      <c r="K33">
        <v>2</v>
      </c>
      <c r="L33">
        <v>1E-3</v>
      </c>
      <c r="M33">
        <v>2</v>
      </c>
      <c r="N33">
        <v>2</v>
      </c>
      <c r="O33">
        <v>2</v>
      </c>
      <c r="P33">
        <v>1</v>
      </c>
      <c r="Q33">
        <v>1</v>
      </c>
      <c r="R33">
        <v>1</v>
      </c>
      <c r="S33">
        <v>1</v>
      </c>
      <c r="T33">
        <v>1</v>
      </c>
      <c r="U33">
        <v>2</v>
      </c>
      <c r="V33">
        <v>1E-3</v>
      </c>
      <c r="W33">
        <v>1</v>
      </c>
      <c r="X33">
        <v>2</v>
      </c>
      <c r="Y33">
        <v>2</v>
      </c>
      <c r="Z33">
        <v>2</v>
      </c>
      <c r="AA33">
        <v>1E-3</v>
      </c>
      <c r="AB33">
        <v>1</v>
      </c>
      <c r="AC33">
        <v>2</v>
      </c>
      <c r="AD33">
        <v>1</v>
      </c>
      <c r="AE33">
        <v>1</v>
      </c>
      <c r="AF33">
        <v>1</v>
      </c>
      <c r="AG33">
        <v>4</v>
      </c>
      <c r="AH33">
        <v>1</v>
      </c>
      <c r="AI33">
        <v>2</v>
      </c>
      <c r="AJ33">
        <v>2</v>
      </c>
      <c r="AK33">
        <v>2</v>
      </c>
      <c r="AL33">
        <v>4</v>
      </c>
      <c r="AM33">
        <v>1</v>
      </c>
      <c r="AN33">
        <v>2</v>
      </c>
      <c r="AO33">
        <v>1</v>
      </c>
      <c r="AP33">
        <v>2</v>
      </c>
      <c r="AQ33">
        <v>1E-3</v>
      </c>
      <c r="AR33">
        <v>1E-3</v>
      </c>
      <c r="AS33">
        <v>1E-3</v>
      </c>
      <c r="AT33">
        <v>1</v>
      </c>
      <c r="AU33">
        <v>1</v>
      </c>
      <c r="AV33">
        <v>1</v>
      </c>
      <c r="AW33">
        <v>1</v>
      </c>
      <c r="AX33">
        <v>1</v>
      </c>
      <c r="AY33">
        <v>1E-3</v>
      </c>
      <c r="AZ33">
        <v>1E-3</v>
      </c>
      <c r="BA33">
        <v>1E-3</v>
      </c>
      <c r="BB33">
        <v>1E-3</v>
      </c>
      <c r="BC33">
        <v>1E-3</v>
      </c>
      <c r="BD33">
        <v>1</v>
      </c>
      <c r="BE33">
        <v>1E-3</v>
      </c>
      <c r="BF33">
        <v>1E-3</v>
      </c>
      <c r="BG33">
        <v>1E-3</v>
      </c>
      <c r="BH33">
        <v>1</v>
      </c>
      <c r="BI33">
        <v>1</v>
      </c>
      <c r="BJ33">
        <v>1E-3</v>
      </c>
      <c r="BK33">
        <v>1E-3</v>
      </c>
      <c r="BL33">
        <v>1E-3</v>
      </c>
      <c r="BM33">
        <v>1E-3</v>
      </c>
      <c r="BN33">
        <v>4</v>
      </c>
      <c r="BO33">
        <v>1</v>
      </c>
      <c r="BP33">
        <v>1E-3</v>
      </c>
      <c r="BQ33">
        <v>1</v>
      </c>
      <c r="BR33">
        <v>1</v>
      </c>
      <c r="BS33">
        <v>1</v>
      </c>
      <c r="BT33">
        <v>2</v>
      </c>
      <c r="BU33">
        <v>1</v>
      </c>
      <c r="BV33">
        <v>1</v>
      </c>
      <c r="BW33">
        <v>1</v>
      </c>
      <c r="BX33" s="78">
        <f t="shared" si="2"/>
        <v>4</v>
      </c>
      <c r="BY33" s="81">
        <f>AVERAGE(D33:BW33)</f>
        <v>1.1530416666666674</v>
      </c>
    </row>
    <row r="34" spans="1:77">
      <c r="BX34" s="78" t="s">
        <v>36</v>
      </c>
    </row>
  </sheetData>
  <mergeCells count="13">
    <mergeCell ref="A20:A27"/>
    <mergeCell ref="A28:A33"/>
    <mergeCell ref="A4:A6"/>
    <mergeCell ref="A7:A12"/>
    <mergeCell ref="A13:A17"/>
    <mergeCell ref="BE2:BM2"/>
    <mergeCell ref="BN2:BW2"/>
    <mergeCell ref="D2:N2"/>
    <mergeCell ref="O2:U2"/>
    <mergeCell ref="V2:W2"/>
    <mergeCell ref="X2:AH2"/>
    <mergeCell ref="AI2:AP2"/>
    <mergeCell ref="AQ2:BD2"/>
  </mergeCells>
  <phoneticPr fontId="1" type="noConversion"/>
  <pageMargins left="0.7" right="0.7" top="0.75" bottom="0.75" header="0.3" footer="0.3"/>
  <pageSetup paperSize="9" orientation="portrait" r:id="rId1"/>
  <legacyDrawing r:id="rId2"/>
  <oleObjects>
    <oleObject progId="Equation.KSEE3" shapeId="1025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18</vt:i4>
      </vt:variant>
      <vt:variant>
        <vt:lpstr>命名范围</vt:lpstr>
      </vt:variant>
      <vt:variant>
        <vt:i4>1</vt:i4>
      </vt:variant>
    </vt:vector>
  </HeadingPairs>
  <TitlesOfParts>
    <vt:vector size="19" baseType="lpstr">
      <vt:lpstr>Dongzhu</vt:lpstr>
      <vt:lpstr>Fengqiao</vt:lpstr>
      <vt:lpstr>Hengtang</vt:lpstr>
      <vt:lpstr>Xushuguan</vt:lpstr>
      <vt:lpstr>Shishan</vt:lpstr>
      <vt:lpstr>Tongan</vt:lpstr>
      <vt:lpstr>Yangshan</vt:lpstr>
      <vt:lpstr>Zhenhu</vt:lpstr>
      <vt:lpstr>Index set</vt:lpstr>
      <vt:lpstr>Grey target transformation</vt:lpstr>
      <vt:lpstr>Grey correlation differration </vt:lpstr>
      <vt:lpstr>Target center coefficien</vt:lpstr>
      <vt:lpstr>Entropy weight</vt:lpstr>
      <vt:lpstr>Target center degree(TCD)</vt:lpstr>
      <vt:lpstr>TCD of primary index</vt:lpstr>
      <vt:lpstr>Entroy weight results</vt:lpstr>
      <vt:lpstr>TCD of primary index(Entroy)</vt:lpstr>
      <vt:lpstr>Potential analysis</vt:lpstr>
      <vt:lpstr>Dongzhu!Print_Titles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2018-07-13T09:37:52Z</dcterms:modified>
</cp:coreProperties>
</file>